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510" yWindow="-225" windowWidth="14505" windowHeight="11760" activeTab="2"/>
  </bookViews>
  <sheets>
    <sheet name="54 " sheetId="44" r:id="rId1"/>
    <sheet name="55 " sheetId="45" r:id="rId2"/>
    <sheet name="56.1 " sheetId="46" r:id="rId3"/>
    <sheet name="56.3" sheetId="66" state="hidden" r:id="rId4"/>
  </sheets>
  <definedNames>
    <definedName name="___CON1">#REF!</definedName>
    <definedName name="___CON2">#REF!</definedName>
    <definedName name="___NET2">#REF!</definedName>
    <definedName name="__CON1">#REF!</definedName>
    <definedName name="__CON2">#REF!</definedName>
    <definedName name="__NET2">#REF!</definedName>
    <definedName name="_1">#REF!</definedName>
    <definedName name="_2">#REF!</definedName>
    <definedName name="_CON1">#REF!</definedName>
    <definedName name="_CON2">#REF!</definedName>
    <definedName name="_Fill" hidden="1">#REF!</definedName>
    <definedName name="_NET2">#REF!</definedName>
    <definedName name="_Order1" hidden="1">255</definedName>
    <definedName name="_Order2" hidden="1">255</definedName>
    <definedName name="_Sort" hidden="1">#REF!</definedName>
    <definedName name="A">#REF!</definedName>
    <definedName name="AA">#REF!</definedName>
    <definedName name="ADP">#REF!</definedName>
    <definedName name="AKHAC">#REF!</definedName>
    <definedName name="ALTINH">#REF!</definedName>
    <definedName name="Anguon">#REF!</definedName>
    <definedName name="ANN">#REF!</definedName>
    <definedName name="ANQD">#REF!</definedName>
    <definedName name="ANQQH">#REF!</definedName>
    <definedName name="ANSNN">#REF!</definedName>
    <definedName name="ANSNNxnk">#REF!</definedName>
    <definedName name="APC">#REF!</definedName>
    <definedName name="ATW">#REF!</definedName>
    <definedName name="B">#REF!</definedName>
    <definedName name="BB">#REF!</definedName>
    <definedName name="BOQ">#REF!</definedName>
    <definedName name="BVCISUMMARY">#REF!</definedName>
    <definedName name="BVTINH" hidden="1">{"'Sheet1'!$L$16"}</definedName>
    <definedName name="C_">#REF!</definedName>
    <definedName name="Can_doi">#REF!</definedName>
    <definedName name="CC">#REF!</definedName>
    <definedName name="CLVL">#REF!</definedName>
    <definedName name="COMMON">#REF!</definedName>
    <definedName name="CON_EQP_COS">#REF!</definedName>
    <definedName name="COVER">#REF!</definedName>
    <definedName name="CPC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_xlnm.Database">#REF!</definedName>
    <definedName name="DKTINH" hidden="1">{"'Sheet1'!$L$16"}</definedName>
    <definedName name="DNNN">#REF!</definedName>
    <definedName name="DSUMDATA">#REF!</definedName>
    <definedName name="end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uji">#REF!</definedName>
    <definedName name="g" hidden="1">{"'Sheet1'!$L$16"}</definedName>
    <definedName name="h" hidden="1">{"'Sheet1'!$L$16"}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DLAB_COST">#REF!</definedName>
    <definedName name="INDMANP">#REF!</definedName>
    <definedName name="Khac">#REF!</definedName>
    <definedName name="Khong_can_doi">#REF!</definedName>
    <definedName name="LN">#REF!</definedName>
    <definedName name="MAJ_CON_EQP">#REF!</definedName>
    <definedName name="MG_A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QD">#REF!</definedName>
    <definedName name="NQQH">#REF!</definedName>
    <definedName name="NSNN">#REF!</definedName>
    <definedName name="PC">#REF!</definedName>
    <definedName name="Phan_cap">#REF!</definedName>
    <definedName name="Phi_le_phi">#REF!</definedName>
    <definedName name="PK">#REF!</definedName>
    <definedName name="_xlnm.Print_Area" localSheetId="0">'54 '!$A$1:$G$35</definedName>
    <definedName name="_xlnm.Print_Area" localSheetId="2">'56.1 '!$A$1:$G$27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SORT">#REF!</definedName>
    <definedName name="SPEC">#REF!</definedName>
    <definedName name="SPECSUMMARY">#REF!</definedName>
    <definedName name="start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UMMARY">#REF!</definedName>
    <definedName name="T">#REF!</definedName>
    <definedName name="TW">#REF!</definedName>
    <definedName name="VARIINST">#REF!</definedName>
    <definedName name="VARIPURC">#REF!</definedName>
    <definedName name="W">#REF!</definedName>
    <definedName name="X">#REF!</definedName>
    <definedName name="Z">#REF!</definedName>
    <definedName name="ZYX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D11" i="46" l="1"/>
  <c r="D28" i="44" l="1"/>
  <c r="D47" i="45"/>
  <c r="E49" i="45" l="1"/>
  <c r="E47" i="45"/>
  <c r="D49" i="45"/>
  <c r="F14" i="46" l="1"/>
  <c r="F17" i="46"/>
  <c r="A3" i="46"/>
  <c r="E20" i="44" l="1"/>
  <c r="E19" i="44"/>
  <c r="C9" i="46"/>
  <c r="C8" i="46"/>
  <c r="C18" i="45"/>
  <c r="E10" i="45"/>
  <c r="E41" i="45" l="1"/>
  <c r="F19" i="44" l="1"/>
  <c r="F20" i="44"/>
  <c r="E32" i="44"/>
  <c r="F32" i="44" s="1"/>
  <c r="D32" i="44"/>
  <c r="D27" i="44"/>
  <c r="C25" i="44"/>
  <c r="C24" i="44" s="1"/>
  <c r="C27" i="44"/>
  <c r="D18" i="44"/>
  <c r="E18" i="44"/>
  <c r="F18" i="44" s="1"/>
  <c r="C18" i="44"/>
  <c r="D17" i="44"/>
  <c r="E17" i="44" s="1"/>
  <c r="D15" i="44"/>
  <c r="E15" i="44" s="1"/>
  <c r="F15" i="44" s="1"/>
  <c r="C14" i="44"/>
  <c r="C8" i="44"/>
  <c r="F21" i="46"/>
  <c r="C14" i="46"/>
  <c r="E17" i="46"/>
  <c r="E14" i="46"/>
  <c r="E27" i="44" s="1"/>
  <c r="F27" i="44" s="1"/>
  <c r="E16" i="46"/>
  <c r="F16" i="46" s="1"/>
  <c r="E11" i="46"/>
  <c r="F12" i="45"/>
  <c r="F13" i="45"/>
  <c r="F16" i="45"/>
  <c r="F17" i="45"/>
  <c r="F20" i="45"/>
  <c r="F21" i="45"/>
  <c r="F22" i="45"/>
  <c r="F31" i="45"/>
  <c r="E31" i="45"/>
  <c r="E30" i="45"/>
  <c r="E24" i="45"/>
  <c r="E25" i="45"/>
  <c r="E26" i="45"/>
  <c r="E27" i="45"/>
  <c r="E28" i="45"/>
  <c r="E29" i="45"/>
  <c r="E23" i="45"/>
  <c r="E20" i="45"/>
  <c r="E21" i="45"/>
  <c r="E22" i="45"/>
  <c r="E19" i="45"/>
  <c r="E17" i="45"/>
  <c r="E16" i="45"/>
  <c r="E11" i="45"/>
  <c r="E12" i="45"/>
  <c r="E13" i="45"/>
  <c r="E14" i="45"/>
  <c r="C49" i="45"/>
  <c r="C47" i="45" s="1"/>
  <c r="E46" i="45"/>
  <c r="D15" i="45"/>
  <c r="C15" i="45"/>
  <c r="D18" i="45"/>
  <c r="D24" i="46"/>
  <c r="E24" i="46"/>
  <c r="C24" i="46"/>
  <c r="D10" i="46"/>
  <c r="D26" i="44" s="1"/>
  <c r="C10" i="46"/>
  <c r="E10" i="46" l="1"/>
  <c r="F10" i="46" s="1"/>
  <c r="F11" i="46"/>
  <c r="D9" i="46"/>
  <c r="D8" i="46" s="1"/>
  <c r="D25" i="44"/>
  <c r="D24" i="44" s="1"/>
  <c r="E26" i="44"/>
  <c r="F26" i="44" s="1"/>
  <c r="F15" i="45"/>
  <c r="E15" i="45"/>
  <c r="F18" i="45"/>
  <c r="F47" i="45"/>
  <c r="E14" i="44"/>
  <c r="F14" i="44" s="1"/>
  <c r="F17" i="44"/>
  <c r="C13" i="44"/>
  <c r="D14" i="44"/>
  <c r="D13" i="44" s="1"/>
  <c r="E9" i="46"/>
  <c r="F9" i="46" s="1"/>
  <c r="F49" i="45"/>
  <c r="C9" i="45"/>
  <c r="C8" i="45" s="1"/>
  <c r="D9" i="45"/>
  <c r="E18" i="45"/>
  <c r="E9" i="45" s="1"/>
  <c r="D46" i="45"/>
  <c r="C46" i="45"/>
  <c r="A1" i="46"/>
  <c r="A1" i="66"/>
  <c r="A4" i="66"/>
  <c r="A3" i="45"/>
  <c r="A1" i="45"/>
  <c r="E8" i="46" l="1"/>
  <c r="F8" i="46" s="1"/>
  <c r="E25" i="44"/>
  <c r="E24" i="44" s="1"/>
  <c r="F24" i="44" s="1"/>
  <c r="E13" i="44"/>
  <c r="F13" i="44" s="1"/>
  <c r="E8" i="45"/>
  <c r="E9" i="44"/>
  <c r="D8" i="45"/>
  <c r="F8" i="45" s="1"/>
  <c r="D9" i="44"/>
  <c r="D8" i="44" s="1"/>
  <c r="F46" i="45"/>
  <c r="F9" i="45"/>
  <c r="F25" i="44" l="1"/>
  <c r="E8" i="44"/>
  <c r="F8" i="44" s="1"/>
  <c r="F9" i="44"/>
</calcChain>
</file>

<file path=xl/sharedStrings.xml><?xml version="1.0" encoding="utf-8"?>
<sst xmlns="http://schemas.openxmlformats.org/spreadsheetml/2006/main" count="194" uniqueCount="125">
  <si>
    <t>Nội dung</t>
  </si>
  <si>
    <t>Tổng số</t>
  </si>
  <si>
    <t>I</t>
  </si>
  <si>
    <t>II</t>
  </si>
  <si>
    <t>A</t>
  </si>
  <si>
    <t>B</t>
  </si>
  <si>
    <t>III</t>
  </si>
  <si>
    <t>IV</t>
  </si>
  <si>
    <t>Đơn vị: Triệu đồng</t>
  </si>
  <si>
    <t>-</t>
  </si>
  <si>
    <t>C</t>
  </si>
  <si>
    <t>Trong đó</t>
  </si>
  <si>
    <t>Trong đó:</t>
  </si>
  <si>
    <t>Dự toán</t>
  </si>
  <si>
    <t xml:space="preserve"> STT</t>
  </si>
  <si>
    <t>Ước thực hiện</t>
  </si>
  <si>
    <t xml:space="preserve">Dự toán </t>
  </si>
  <si>
    <t>4=3/1</t>
  </si>
  <si>
    <t>Thu nội địa</t>
  </si>
  <si>
    <t>Thu từ dầu thô</t>
  </si>
  <si>
    <t>Thu từ hoạt động xuất nhập khẩu</t>
  </si>
  <si>
    <t>Thu viện trợ</t>
  </si>
  <si>
    <t>Thu chuyển nguồn từ năm trước chuyển sang</t>
  </si>
  <si>
    <t>Chi đầu tư phát triển</t>
  </si>
  <si>
    <t>Chi trả nợ lãi</t>
  </si>
  <si>
    <t>Chi viện trợ</t>
  </si>
  <si>
    <t>Chi thường xuyên</t>
  </si>
  <si>
    <t>Chi bổ sung quỹ dự trữ tài chính</t>
  </si>
  <si>
    <t>Dự phòng NSNN</t>
  </si>
  <si>
    <t>Chi cải cách tiền lương, tinh giản biên chế</t>
  </si>
  <si>
    <t>Các nhiệm vụ chi khác</t>
  </si>
  <si>
    <t xml:space="preserve">Thu nội địa </t>
  </si>
  <si>
    <t xml:space="preserve"> Thu từ khu vực doanh nghiệp nhà nước</t>
  </si>
  <si>
    <t xml:space="preserve"> Thu từ khu vực doanh nghiệp có vốn ĐTNN</t>
  </si>
  <si>
    <t xml:space="preserve"> Thu từ khu vực kinh tế ngoài quốc doanh</t>
  </si>
  <si>
    <t xml:space="preserve"> Thuế thu nhập cá nhân</t>
  </si>
  <si>
    <t xml:space="preserve"> Thuế bảo vệ môi trường</t>
  </si>
  <si>
    <t xml:space="preserve"> Các khoản thu về nhà, đất</t>
  </si>
  <si>
    <t xml:space="preserve"> Thuế sử dụng đất nông nghiệp</t>
  </si>
  <si>
    <t xml:space="preserve"> Thu tiền sử dụng đất</t>
  </si>
  <si>
    <t>Thu hồi vốn, thu cổ tức, lợi nhuận, lợi nhuận sau thuế, chênh lệch thu chi của Ngân hàng Nhà nước</t>
  </si>
  <si>
    <t xml:space="preserve"> Thu hồi vốn NSNN đầu tư tại tổ chức kinh tế</t>
  </si>
  <si>
    <t xml:space="preserve"> Thu cổ tức, lợi nhuận, lợi nhuậu sau thuế, chênh lệch thu chi của Ngân hàng Nhà nước</t>
  </si>
  <si>
    <t xml:space="preserve"> Thu khác ngân sách</t>
  </si>
  <si>
    <t>Thu từ hoạt động xuất nhập khẩu</t>
  </si>
  <si>
    <t xml:space="preserve"> Thuế GTGT thu từ hàng hóa nhập khẩu</t>
  </si>
  <si>
    <t xml:space="preserve"> Thuế xuất khẩu</t>
  </si>
  <si>
    <t xml:space="preserve"> Thuế nhập khẩu</t>
  </si>
  <si>
    <t xml:space="preserve"> Thuế TTĐB thu từ hàng hóa nhập khẩu</t>
  </si>
  <si>
    <t xml:space="preserve"> Thuế BVMT thu từ hàng hóa nhập khẩu</t>
  </si>
  <si>
    <t>V</t>
  </si>
  <si>
    <t>VI</t>
  </si>
  <si>
    <t>VII</t>
  </si>
  <si>
    <t>VIII</t>
  </si>
  <si>
    <t>IX</t>
  </si>
  <si>
    <t>Mẫu biểu số 54</t>
  </si>
  <si>
    <t>TỔNG CHI NSĐP</t>
  </si>
  <si>
    <t>Chi cân đối ngân sách địa phương</t>
  </si>
  <si>
    <t>Chi từ nguồn bổ sung có mục tiêu từ NSTW cho NSĐP</t>
  </si>
  <si>
    <t>TỔNG THU NSNN TRÊN ĐỊA BÀN</t>
  </si>
  <si>
    <t>THU NSĐP ĐƯỢC HƯỞNG THEO PHÂN CẤP</t>
  </si>
  <si>
    <t>Các khoản thu NSĐP hưởng 100%</t>
  </si>
  <si>
    <t>CHI CÂN ĐỐI NSĐP</t>
  </si>
  <si>
    <t>Chi đầu tư phát triển theo ngành, lĩnh vực</t>
  </si>
  <si>
    <t>Chi chương trình mục tiêu quốc gia</t>
  </si>
  <si>
    <t>- Chi khoa học, công nghệ, đổi mới sáng tạo và chuyển đổi số</t>
  </si>
  <si>
    <t xml:space="preserve">Chi bổ sung quỹ dự trữ tài chính </t>
  </si>
  <si>
    <t>Dự phòng ngân sách nhà nước</t>
  </si>
  <si>
    <t>CHI TỪ NGUỒN BỔ SUNG CÓ MỤC TIÊU TỪ NSTW CHO NSĐP</t>
  </si>
  <si>
    <t>Thuế khác</t>
  </si>
  <si>
    <t>Chi chuyển nguồn sang năm sau</t>
  </si>
  <si>
    <t>Thu kết dư</t>
  </si>
  <si>
    <t>Thu từ quỹ dự trữ tài chính</t>
  </si>
  <si>
    <t>Thu bổ sung có mục tiêu</t>
  </si>
  <si>
    <t>Thu bổ sung từ ngân sách cấp trên</t>
  </si>
  <si>
    <t>Các khoản thu phân chia NSĐP theo tỷ lệ %</t>
  </si>
  <si>
    <t>Thuế giá trị gia tăng (phần NSĐP hưởng 30%)</t>
  </si>
  <si>
    <t>Thu NSĐP được hưởng theo phân cấp</t>
  </si>
  <si>
    <t>TỔNG THU NGÂN SÁCH ĐỊA PHƯƠNG</t>
  </si>
  <si>
    <t>Thuế GTGT (phần NSĐP hưởng 30%)</t>
  </si>
  <si>
    <t>Từ các khoản thu phân chia giữa NSTW và NSĐP</t>
  </si>
  <si>
    <t>Hoàn các khoản thu khác</t>
  </si>
  <si>
    <t>Thuế TTĐB</t>
  </si>
  <si>
    <t xml:space="preserve">Thuế GTGT </t>
  </si>
  <si>
    <t xml:space="preserve"> Hoàn thuế GTGT, thuế TTĐB và các khoản thu khác</t>
  </si>
  <si>
    <t>Thu quỹ đất công ích và hoa lợi công sản khác</t>
  </si>
  <si>
    <t>Thu từ hoạt động xổ số</t>
  </si>
  <si>
    <t>Thu từ khai thác, xử lý tài sản công xử lý theo quy định của pháp luật về quản lý, sử dụng tài sản công</t>
  </si>
  <si>
    <t>Thu tiền sử dụng khu vực biển</t>
  </si>
  <si>
    <t>Chi thực hiện các chương trình mục tiêu quốc gia</t>
  </si>
  <si>
    <t>Chi thường xuyên thực hiện các chế độ, chính sách</t>
  </si>
  <si>
    <t>Chi đầu tư thực hiện các chương trình, nhiệm vụ, dự án</t>
  </si>
  <si>
    <t>- Chi giáo dục, đào tạo và dạy nghề</t>
  </si>
  <si>
    <t>Các loại phí, lệ phí</t>
  </si>
  <si>
    <t xml:space="preserve"> Thuế sử dụng đất phi nông nghiệp</t>
  </si>
  <si>
    <t>Thu bổ sung cân đối ngân sách</t>
  </si>
  <si>
    <t>Thuế bổ sung đối với hàng hóa nhập khẩu</t>
  </si>
  <si>
    <t xml:space="preserve"> Thu tiền cho thuê đất, thuê mặt nước</t>
  </si>
  <si>
    <t>Thưởng vượt dự toán thu hoặc hỗ trợ ngân sách cấp dưới hụt thu</t>
  </si>
  <si>
    <t>Thực hiện một số chính sách an sinh xã hội</t>
  </si>
  <si>
    <t>Chi đầu tư một số dự án quan trọng</t>
  </si>
  <si>
    <t>Bổ sung nguồn thực hiện chính sách tiền lương</t>
  </si>
  <si>
    <t>Bổ sung tăng dự phòng ngân sách và quỹ dự trữ tài chính</t>
  </si>
  <si>
    <t>Giảm bội chi, tăng chi trả nợ</t>
  </si>
  <si>
    <t>1=2+3</t>
  </si>
  <si>
    <t>Dự toán chi còn lại</t>
  </si>
  <si>
    <t>Số tăng thu so với dự toán</t>
  </si>
  <si>
    <t>Mẫu biểu số 56.3</t>
  </si>
  <si>
    <t>KẾT QUẢ PHÂN BỔ SỬ DỤNG SỐ TĂNG THU SO VỚI DỰ TOÁN, DỰ TOÁN CHI CÒN LẠI</t>
  </si>
  <si>
    <t>UBND PHƯỜNG ĐỨC XUÂN</t>
  </si>
  <si>
    <t xml:space="preserve">Lũy kế  </t>
  </si>
  <si>
    <t>Cùng kỳ năm 2025</t>
  </si>
  <si>
    <t>Ước thực hiện so (%)</t>
  </si>
  <si>
    <t>Phí, lệ phí</t>
  </si>
  <si>
    <t>Lệ phí trước bạ</t>
  </si>
  <si>
    <t>Mẫu biểu số 55 - TT 26</t>
  </si>
  <si>
    <t>Mẫu biểu số 56.1 - TT 26</t>
  </si>
  <si>
    <t>Thu tiền cấp quyền khai thác khoáng sản, vùng trời, vùng biển</t>
  </si>
  <si>
    <t>ƯỚC THỰC HIỆN CHI NSNN 9 THÁNG NĂM 2026</t>
  </si>
  <si>
    <t>9 tháng</t>
  </si>
  <si>
    <t>Chi nộp ngân sách cấp trên</t>
  </si>
  <si>
    <t>ƯỚC THỰC HIỆN THU NSNN 9 THÁNG NĂM 2026</t>
  </si>
  <si>
    <t>TÌNH HÌNH CÂN ĐỐI NSĐP 9 THÁNG NĂM 2026</t>
  </si>
  <si>
    <t>(Kèm theo Báo cáo số            /BC-UBND ngày       /10/2026 của UBND phường Đức Xuân)</t>
  </si>
  <si>
    <t>Chi nộp trả ngân sách cấp trên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</si>
</sst>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6" formatCode="&quot;$&quot;#,##0_);[Red]\(&quot;$&quot;#,##0\)"/>
    <numFmt numFmtId="43" formatCode="_(* #,##0.00_);_(* \(#,##0.00\);_(* &quot;-&quot;??_);_(@_)"/>
    <numFmt numFmtId="164" formatCode="_-* #,##0.00\ _₫_-;\-* #,##0.00\ _₫_-;_-* &quot;-&quot;??\ _₫_-;_-@_-"/>
    <numFmt numFmtId="165" formatCode="#,##0\ ;[Red]\-\ #,##0\ ;\ &quot; &quot;\ ;"/>
    <numFmt numFmtId="166" formatCode="#,##0.0\ ;[Red]\-\ #,##0.0\ ;\ &quot; &quot;\ ;"/>
    <numFmt numFmtId="167" formatCode="###,###"/>
    <numFmt numFmtId="168" formatCode="&quot;\&quot;#,##0.00;[Red]&quot;\&quot;&quot;\&quot;&quot;\&quot;&quot;\&quot;&quot;\&quot;&quot;\&quot;\-#,##0.00"/>
    <numFmt numFmtId="169" formatCode="&quot;\&quot;#,##0;[Red]&quot;\&quot;&quot;\&quot;\-#,##0"/>
    <numFmt numFmtId="170" formatCode="\$#,##0\ ;\(\$#,##0\)"/>
    <numFmt numFmtId="171" formatCode="#,###;\-#,###;&quot;&quot;;_(@_)"/>
    <numFmt numFmtId="172" formatCode="#,##0\ &quot;DM&quot;;\-#,##0\ &quot;DM&quot;"/>
    <numFmt numFmtId="173" formatCode="0.000%"/>
    <numFmt numFmtId="174" formatCode="&quot;￥&quot;#,##0;&quot;￥&quot;\-#,##0"/>
    <numFmt numFmtId="175" formatCode="00.000"/>
    <numFmt numFmtId="176" formatCode="_-* #,##0_-;\-* #,##0_-;_-* &quot;-&quot;_-;_-@_-"/>
    <numFmt numFmtId="177" formatCode="_-* #,##0.00_-;\-* #,##0.00_-;_-* &quot;-&quot;??_-;_-@_-"/>
    <numFmt numFmtId="178" formatCode="_-&quot;$&quot;* #,##0_-;\-&quot;$&quot;* #,##0_-;_-&quot;$&quot;* &quot;-&quot;_-;_-@_-"/>
    <numFmt numFmtId="179" formatCode="_-&quot;$&quot;* #,##0.00_-;\-&quot;$&quot;* #,##0.00_-;_-&quot;$&quot;* &quot;-&quot;??_-;_-@_-"/>
    <numFmt numFmtId="180" formatCode="_(* #,##0_);_(* \(#,##0\);_(* &quot;-&quot;??_);_(@_)"/>
    <numFmt numFmtId="181" formatCode="0.0"/>
  </numFmts>
  <fonts count="3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4"/>
      <color theme="1"/>
      <name val="Times New Roman"/>
      <family val="2"/>
      <charset val="163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163"/>
    </font>
    <font>
      <sz val="10"/>
      <name val="Arial"/>
      <family val="2"/>
    </font>
    <font>
      <sz val="14"/>
      <name val=".VnTime"/>
      <family val="2"/>
    </font>
    <font>
      <sz val="13"/>
      <name val="VnTime"/>
    </font>
    <font>
      <sz val="14"/>
      <name val="??"/>
      <family val="3"/>
      <charset val="129"/>
    </font>
    <font>
      <sz val="10"/>
      <name val="???"/>
      <family val="3"/>
      <charset val="129"/>
    </font>
    <font>
      <sz val="10"/>
      <name val="VnTime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sz val="12"/>
      <name val=".VnArial Narrow"/>
      <family val="2"/>
    </font>
    <font>
      <b/>
      <u/>
      <sz val="13"/>
      <name val="VnTime"/>
    </font>
    <font>
      <b/>
      <sz val="12"/>
      <name val="Arial"/>
      <family val="2"/>
    </font>
    <font>
      <sz val="12"/>
      <name val="Arial"/>
      <family val="2"/>
    </font>
    <font>
      <sz val="10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1"/>
      <name val="돋움"/>
      <family val="3"/>
    </font>
    <font>
      <sz val="10"/>
      <name val="굴림체"/>
      <family val="3"/>
    </font>
    <font>
      <sz val="9"/>
      <name val="Arial"/>
      <family val="2"/>
    </font>
    <font>
      <sz val="12"/>
      <name val="Courier"/>
      <family val="3"/>
    </font>
    <font>
      <b/>
      <u/>
      <sz val="11"/>
      <name val="Times New Roman"/>
      <family val="1"/>
    </font>
    <font>
      <i/>
      <sz val="11"/>
      <color theme="1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9">
    <xf numFmtId="0" fontId="0" fillId="0" borderId="0"/>
    <xf numFmtId="0" fontId="3" fillId="0" borderId="0"/>
    <xf numFmtId="0" fontId="7" fillId="0" borderId="0"/>
    <xf numFmtId="0" fontId="10" fillId="0" borderId="0"/>
    <xf numFmtId="0" fontId="11" fillId="0" borderId="0"/>
    <xf numFmtId="0" fontId="12" fillId="0" borderId="0"/>
    <xf numFmtId="164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2" fillId="0" borderId="0"/>
    <xf numFmtId="0" fontId="13" fillId="0" borderId="0"/>
    <xf numFmtId="168" fontId="1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1" fillId="0" borderId="0" applyFont="0" applyFill="0" applyBorder="0" applyAlignment="0" applyProtection="0"/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15" fillId="0" borderId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3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171" fontId="20" fillId="0" borderId="8" applyFont="0" applyFill="0" applyBorder="0" applyAlignment="0" applyProtection="0">
      <alignment horizontal="right"/>
    </xf>
    <xf numFmtId="0" fontId="21" fillId="0" borderId="9" applyNumberFormat="0" applyAlignment="0" applyProtection="0">
      <alignment horizontal="left" vertical="center"/>
    </xf>
    <xf numFmtId="0" fontId="21" fillId="0" borderId="3">
      <alignment horizontal="left" vertical="center"/>
    </xf>
    <xf numFmtId="0" fontId="22" fillId="0" borderId="0" applyNumberFormat="0" applyFont="0" applyFill="0" applyAlignment="0"/>
    <xf numFmtId="0" fontId="18" fillId="0" borderId="0"/>
    <xf numFmtId="0" fontId="19" fillId="0" borderId="0"/>
    <xf numFmtId="0" fontId="17" fillId="0" borderId="0"/>
    <xf numFmtId="0" fontId="19" fillId="0" borderId="0"/>
    <xf numFmtId="0" fontId="17" fillId="0" borderId="0"/>
    <xf numFmtId="0" fontId="12" fillId="0" borderId="0"/>
    <xf numFmtId="0" fontId="11" fillId="0" borderId="0"/>
    <xf numFmtId="0" fontId="19" fillId="0" borderId="0"/>
    <xf numFmtId="0" fontId="23" fillId="0" borderId="0"/>
    <xf numFmtId="0" fontId="3" fillId="0" borderId="0"/>
    <xf numFmtId="0" fontId="17" fillId="0" borderId="0"/>
    <xf numFmtId="0" fontId="17" fillId="0" borderId="0"/>
    <xf numFmtId="0" fontId="18" fillId="0" borderId="0"/>
    <xf numFmtId="9" fontId="16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8" fillId="0" borderId="0">
      <alignment vertical="center"/>
    </xf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9" fillId="0" borderId="0"/>
    <xf numFmtId="0" fontId="22" fillId="0" borderId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6" fontId="31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 applyFill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vertical="center"/>
    </xf>
    <xf numFmtId="166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32" fillId="0" borderId="1" xfId="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left" vertical="center" wrapText="1"/>
    </xf>
    <xf numFmtId="166" fontId="5" fillId="0" borderId="1" xfId="0" applyNumberFormat="1" applyFont="1" applyBorder="1" applyAlignment="1">
      <alignment vertical="center"/>
    </xf>
    <xf numFmtId="167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0" fontId="4" fillId="0" borderId="1" xfId="9" applyFont="1" applyBorder="1" applyAlignment="1">
      <alignment horizontal="center" vertical="center" wrapText="1"/>
    </xf>
    <xf numFmtId="167" fontId="4" fillId="0" borderId="1" xfId="9" quotePrefix="1" applyNumberFormat="1" applyFont="1" applyBorder="1" applyAlignment="1">
      <alignment vertical="center" wrapText="1"/>
    </xf>
    <xf numFmtId="167" fontId="5" fillId="0" borderId="1" xfId="9" applyNumberFormat="1" applyFont="1" applyBorder="1" applyAlignment="1">
      <alignment vertical="center" wrapText="1"/>
    </xf>
    <xf numFmtId="0" fontId="5" fillId="0" borderId="1" xfId="9" applyFont="1" applyBorder="1" applyAlignment="1">
      <alignment vertical="center" wrapText="1"/>
    </xf>
    <xf numFmtId="0" fontId="5" fillId="2" borderId="1" xfId="9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167" fontId="4" fillId="0" borderId="1" xfId="9" applyNumberFormat="1" applyFont="1" applyBorder="1" applyAlignment="1">
      <alignment vertical="center" wrapText="1"/>
    </xf>
    <xf numFmtId="0" fontId="4" fillId="0" borderId="1" xfId="9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Fill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80" fontId="5" fillId="0" borderId="1" xfId="67" applyNumberFormat="1" applyFont="1" applyBorder="1" applyAlignment="1">
      <alignment vertical="center"/>
    </xf>
    <xf numFmtId="180" fontId="4" fillId="0" borderId="1" xfId="67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67" fontId="6" fillId="0" borderId="1" xfId="0" applyNumberFormat="1" applyFont="1" applyBorder="1" applyAlignment="1">
      <alignment vertical="center" wrapText="1"/>
    </xf>
    <xf numFmtId="167" fontId="6" fillId="0" borderId="1" xfId="9" quotePrefix="1" applyNumberFormat="1" applyFont="1" applyBorder="1" applyAlignment="1">
      <alignment vertical="center" wrapText="1"/>
    </xf>
    <xf numFmtId="180" fontId="1" fillId="0" borderId="1" xfId="67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180" fontId="2" fillId="0" borderId="1" xfId="67" applyNumberFormat="1" applyFont="1" applyBorder="1" applyAlignment="1">
      <alignment vertical="center"/>
    </xf>
    <xf numFmtId="180" fontId="5" fillId="0" borderId="1" xfId="67" applyNumberFormat="1" applyFont="1" applyBorder="1" applyAlignment="1">
      <alignment horizontal="center" vertical="center"/>
    </xf>
    <xf numFmtId="165" fontId="6" fillId="0" borderId="1" xfId="0" applyNumberFormat="1" applyFont="1" applyFill="1" applyBorder="1" applyAlignment="1">
      <alignment vertical="center"/>
    </xf>
    <xf numFmtId="166" fontId="6" fillId="0" borderId="1" xfId="0" applyNumberFormat="1" applyFont="1" applyFill="1" applyBorder="1" applyAlignment="1">
      <alignment vertical="center"/>
    </xf>
    <xf numFmtId="0" fontId="6" fillId="0" borderId="0" xfId="0" applyFont="1" applyFill="1"/>
    <xf numFmtId="165" fontId="5" fillId="0" borderId="1" xfId="0" applyNumberFormat="1" applyFont="1" applyFill="1" applyBorder="1" applyAlignment="1">
      <alignment horizontal="right" vertical="center"/>
    </xf>
    <xf numFmtId="180" fontId="4" fillId="0" borderId="1" xfId="67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80" fontId="5" fillId="0" borderId="1" xfId="67" applyNumberFormat="1" applyFont="1" applyFill="1" applyBorder="1" applyAlignment="1">
      <alignment vertical="center"/>
    </xf>
    <xf numFmtId="181" fontId="4" fillId="0" borderId="1" xfId="0" applyNumberFormat="1" applyFont="1" applyFill="1" applyBorder="1" applyAlignment="1">
      <alignment horizontal="right" vertical="center"/>
    </xf>
    <xf numFmtId="181" fontId="5" fillId="0" borderId="1" xfId="0" applyNumberFormat="1" applyFont="1" applyFill="1" applyBorder="1" applyAlignment="1">
      <alignment horizontal="right" vertical="center"/>
    </xf>
    <xf numFmtId="181" fontId="4" fillId="0" borderId="1" xfId="0" applyNumberFormat="1" applyFont="1" applyBorder="1" applyAlignment="1">
      <alignment horizontal="center" vertical="center"/>
    </xf>
    <xf numFmtId="181" fontId="5" fillId="0" borderId="1" xfId="0" applyNumberFormat="1" applyFont="1" applyBorder="1" applyAlignment="1">
      <alignment horizontal="center" vertical="center"/>
    </xf>
    <xf numFmtId="180" fontId="6" fillId="0" borderId="1" xfId="67" applyNumberFormat="1" applyFont="1" applyBorder="1" applyAlignment="1">
      <alignment vertical="center"/>
    </xf>
    <xf numFmtId="180" fontId="33" fillId="0" borderId="1" xfId="67" applyNumberFormat="1" applyFont="1" applyBorder="1" applyAlignment="1">
      <alignment vertical="center"/>
    </xf>
    <xf numFmtId="181" fontId="6" fillId="0" borderId="1" xfId="0" applyNumberFormat="1" applyFont="1" applyFill="1" applyBorder="1" applyAlignment="1">
      <alignment horizontal="right" vertical="center"/>
    </xf>
    <xf numFmtId="9" fontId="6" fillId="0" borderId="1" xfId="68" applyFont="1" applyBorder="1" applyAlignment="1">
      <alignment horizontal="center" vertical="center"/>
    </xf>
    <xf numFmtId="9" fontId="5" fillId="0" borderId="1" xfId="68" applyFont="1" applyBorder="1" applyAlignment="1">
      <alignment horizontal="center" vertical="center"/>
    </xf>
    <xf numFmtId="9" fontId="4" fillId="0" borderId="1" xfId="68" applyFont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3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69">
    <cellStyle name="??" xfId="10"/>
    <cellStyle name="?? [0.00]_PRODUCT DETAIL Q1" xfId="11"/>
    <cellStyle name="?? [0]" xfId="12"/>
    <cellStyle name="???? [0.00]_PRODUCT DETAIL Q1" xfId="13"/>
    <cellStyle name="????_PRODUCT DETAIL Q1" xfId="14"/>
    <cellStyle name="???_HOBONG" xfId="15"/>
    <cellStyle name="??_(????)??????" xfId="16"/>
    <cellStyle name="Comma" xfId="67" builtinId="3"/>
    <cellStyle name="Comma 11 2 4" xfId="7"/>
    <cellStyle name="Comma 2" xfId="17"/>
    <cellStyle name="Comma 3" xfId="18"/>
    <cellStyle name="Comma 3 2 3" xfId="6"/>
    <cellStyle name="Comma 4" xfId="19"/>
    <cellStyle name="Comma 5" xfId="20"/>
    <cellStyle name="Comma 6" xfId="21"/>
    <cellStyle name="Comma 7" xfId="22"/>
    <cellStyle name="Comma 8" xfId="23"/>
    <cellStyle name="Comma0" xfId="24"/>
    <cellStyle name="Currency0" xfId="25"/>
    <cellStyle name="Date" xfId="26"/>
    <cellStyle name="Fixed" xfId="27"/>
    <cellStyle name="hai" xfId="28"/>
    <cellStyle name="Header1" xfId="29"/>
    <cellStyle name="Header2" xfId="30"/>
    <cellStyle name="n" xfId="31"/>
    <cellStyle name="Normal" xfId="0" builtinId="0"/>
    <cellStyle name="Normal 10" xfId="1"/>
    <cellStyle name="Normal 11" xfId="32"/>
    <cellStyle name="Normal 12" xfId="33"/>
    <cellStyle name="Normal 2" xfId="2"/>
    <cellStyle name="Normal 2 2" xfId="34"/>
    <cellStyle name="Normal 2 3" xfId="35"/>
    <cellStyle name="Normal 2 3 3" xfId="8"/>
    <cellStyle name="Normal 2 4" xfId="66"/>
    <cellStyle name="Normal 3" xfId="3"/>
    <cellStyle name="Normal 3 2" xfId="36"/>
    <cellStyle name="Normal 3 3" xfId="37"/>
    <cellStyle name="Normal 3_Du kien 2009" xfId="38"/>
    <cellStyle name="Normal 4" xfId="39"/>
    <cellStyle name="Normal 4 2" xfId="40"/>
    <cellStyle name="Normal 5" xfId="41"/>
    <cellStyle name="Normal 6" xfId="5"/>
    <cellStyle name="Normal 7" xfId="42"/>
    <cellStyle name="Normal 8" xfId="43"/>
    <cellStyle name="Normal 8 2" xfId="4"/>
    <cellStyle name="Normal 9" xfId="44"/>
    <cellStyle name="Normal_Chi NSTW NSDP 2002 - PL" xfId="9"/>
    <cellStyle name="Percent" xfId="68" builtinId="5"/>
    <cellStyle name="Percent 2" xfId="45"/>
    <cellStyle name=" [0.00]_ Att. 1- Cover" xfId="46"/>
    <cellStyle name="_ Att. 1- Cover" xfId="47"/>
    <cellStyle name="?_ Att. 1- Cover" xfId="48"/>
    <cellStyle name="똿뗦먛귟 [0.00]_PRODUCT DETAIL Q1" xfId="49"/>
    <cellStyle name="똿뗦먛귟_PRODUCT DETAIL Q1" xfId="50"/>
    <cellStyle name="믅됞 [0.00]_PRODUCT DETAIL Q1" xfId="51"/>
    <cellStyle name="믅됞_PRODUCT DETAIL Q1" xfId="52"/>
    <cellStyle name="백분율_95" xfId="53"/>
    <cellStyle name="뷭?_BOOKSHIP" xfId="54"/>
    <cellStyle name="콤마 [0]_1202" xfId="55"/>
    <cellStyle name="콤마_1202" xfId="56"/>
    <cellStyle name="통화 [0]_1202" xfId="57"/>
    <cellStyle name="통화_1202" xfId="58"/>
    <cellStyle name="표준_(정보부문)월별인원계획" xfId="59"/>
    <cellStyle name="一般_00Q3902REV.1" xfId="60"/>
    <cellStyle name="千分位[0]_00Q3902REV.1" xfId="61"/>
    <cellStyle name="千分位_00Q3902REV.1" xfId="62"/>
    <cellStyle name="貨幣 [0]_00Q3902REV.1" xfId="63"/>
    <cellStyle name="貨幣[0]_BRE" xfId="64"/>
    <cellStyle name="貨幣_00Q3902REV.1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zoomScale="115" zoomScaleNormal="100" zoomScaleSheetLayoutView="115" workbookViewId="0">
      <selection activeCell="B29" sqref="B29"/>
    </sheetView>
  </sheetViews>
  <sheetFormatPr defaultColWidth="9.140625" defaultRowHeight="15"/>
  <cols>
    <col min="1" max="1" width="5.5703125" style="1" customWidth="1"/>
    <col min="2" max="2" width="44.140625" style="1" customWidth="1"/>
    <col min="3" max="3" width="11" style="1" customWidth="1"/>
    <col min="4" max="4" width="10.7109375" style="1" customWidth="1"/>
    <col min="5" max="5" width="11.5703125" style="1" customWidth="1"/>
    <col min="6" max="6" width="10.5703125" style="1" customWidth="1"/>
    <col min="7" max="7" width="10.140625" style="1" customWidth="1"/>
    <col min="8" max="16384" width="9.140625" style="1"/>
  </cols>
  <sheetData>
    <row r="1" spans="1:7" ht="24" customHeight="1">
      <c r="A1" s="4" t="s">
        <v>109</v>
      </c>
      <c r="B1" s="4"/>
      <c r="C1" s="4"/>
      <c r="D1" s="4"/>
      <c r="E1" s="4"/>
      <c r="F1" s="93" t="s">
        <v>55</v>
      </c>
      <c r="G1" s="93"/>
    </row>
    <row r="2" spans="1:7" ht="24.75" customHeight="1">
      <c r="A2" s="94" t="s">
        <v>122</v>
      </c>
      <c r="B2" s="94"/>
      <c r="C2" s="94"/>
      <c r="D2" s="94"/>
      <c r="E2" s="94"/>
      <c r="F2" s="94"/>
      <c r="G2" s="94"/>
    </row>
    <row r="3" spans="1:7" ht="18.75" customHeight="1">
      <c r="A3" s="95" t="s">
        <v>123</v>
      </c>
      <c r="B3" s="95"/>
      <c r="C3" s="95"/>
      <c r="D3" s="95"/>
      <c r="E3" s="95"/>
      <c r="F3" s="95"/>
      <c r="G3" s="95"/>
    </row>
    <row r="4" spans="1:7" ht="21" customHeight="1">
      <c r="A4" s="5"/>
      <c r="B4" s="6"/>
      <c r="C4" s="6"/>
      <c r="D4" s="6"/>
      <c r="E4" s="6"/>
      <c r="F4" s="101" t="s">
        <v>8</v>
      </c>
      <c r="G4" s="101"/>
    </row>
    <row r="5" spans="1:7" s="14" customFormat="1" ht="24" customHeight="1">
      <c r="A5" s="96" t="s">
        <v>14</v>
      </c>
      <c r="B5" s="96" t="s">
        <v>0</v>
      </c>
      <c r="C5" s="96" t="s">
        <v>13</v>
      </c>
      <c r="D5" s="98" t="s">
        <v>15</v>
      </c>
      <c r="E5" s="98"/>
      <c r="F5" s="99" t="s">
        <v>112</v>
      </c>
      <c r="G5" s="100"/>
    </row>
    <row r="6" spans="1:7" s="14" customFormat="1" ht="28.5">
      <c r="A6" s="97"/>
      <c r="B6" s="97"/>
      <c r="C6" s="97"/>
      <c r="D6" s="57" t="s">
        <v>119</v>
      </c>
      <c r="E6" s="57" t="s">
        <v>110</v>
      </c>
      <c r="F6" s="58" t="s">
        <v>16</v>
      </c>
      <c r="G6" s="58" t="s">
        <v>111</v>
      </c>
    </row>
    <row r="7" spans="1:7">
      <c r="A7" s="2" t="s">
        <v>4</v>
      </c>
      <c r="B7" s="2" t="s">
        <v>5</v>
      </c>
      <c r="C7" s="3">
        <v>1</v>
      </c>
      <c r="D7" s="3">
        <v>2</v>
      </c>
      <c r="E7" s="3">
        <v>3</v>
      </c>
      <c r="F7" s="3" t="s">
        <v>17</v>
      </c>
      <c r="G7" s="2">
        <v>5</v>
      </c>
    </row>
    <row r="8" spans="1:7" ht="19.5" customHeight="1">
      <c r="A8" s="7" t="s">
        <v>4</v>
      </c>
      <c r="B8" s="31" t="s">
        <v>59</v>
      </c>
      <c r="C8" s="8">
        <f>SUM(C9:C12)</f>
        <v>139580</v>
      </c>
      <c r="D8" s="8">
        <f t="shared" ref="D8:E8" si="0">SUM(D9:D12)</f>
        <v>61496.099999999991</v>
      </c>
      <c r="E8" s="8">
        <f t="shared" si="0"/>
        <v>61496.099999999991</v>
      </c>
      <c r="F8" s="9">
        <f>E8/C8*100</f>
        <v>44.057959593064908</v>
      </c>
      <c r="G8" s="9"/>
    </row>
    <row r="9" spans="1:7">
      <c r="A9" s="10" t="s">
        <v>2</v>
      </c>
      <c r="B9" s="28" t="s">
        <v>18</v>
      </c>
      <c r="C9" s="11">
        <v>139580</v>
      </c>
      <c r="D9" s="11">
        <f>'55 '!D9</f>
        <v>61496.099999999991</v>
      </c>
      <c r="E9" s="11">
        <f>'55 '!E9</f>
        <v>61496.099999999991</v>
      </c>
      <c r="F9" s="12">
        <f t="shared" ref="F9:F32" si="1">E9/C9*100</f>
        <v>44.057959593064908</v>
      </c>
      <c r="G9" s="12"/>
    </row>
    <row r="10" spans="1:7">
      <c r="A10" s="10" t="s">
        <v>3</v>
      </c>
      <c r="B10" s="28" t="s">
        <v>19</v>
      </c>
      <c r="C10" s="11"/>
      <c r="D10" s="11"/>
      <c r="E10" s="11"/>
      <c r="F10" s="9"/>
      <c r="G10" s="12"/>
    </row>
    <row r="11" spans="1:7">
      <c r="A11" s="10" t="s">
        <v>6</v>
      </c>
      <c r="B11" s="28" t="s">
        <v>20</v>
      </c>
      <c r="C11" s="11"/>
      <c r="D11" s="11"/>
      <c r="E11" s="11"/>
      <c r="F11" s="9"/>
      <c r="G11" s="12"/>
    </row>
    <row r="12" spans="1:7">
      <c r="A12" s="10" t="s">
        <v>7</v>
      </c>
      <c r="B12" s="28" t="s">
        <v>21</v>
      </c>
      <c r="C12" s="11"/>
      <c r="D12" s="11"/>
      <c r="E12" s="11"/>
      <c r="F12" s="9"/>
      <c r="G12" s="12"/>
    </row>
    <row r="13" spans="1:7">
      <c r="A13" s="7" t="s">
        <v>5</v>
      </c>
      <c r="B13" s="18" t="s">
        <v>78</v>
      </c>
      <c r="C13" s="8">
        <f>C14+C18+C21+C22+C23</f>
        <v>186318</v>
      </c>
      <c r="D13" s="8">
        <f>D14+D18+D21+D22+D23</f>
        <v>229289.3</v>
      </c>
      <c r="E13" s="8">
        <f t="shared" ref="E13" si="2">E14+E18+E21+E22+E23</f>
        <v>205102.09999999998</v>
      </c>
      <c r="F13" s="9">
        <f>E13/C13*100</f>
        <v>110.08174196803313</v>
      </c>
      <c r="G13" s="9"/>
    </row>
    <row r="14" spans="1:7" s="14" customFormat="1" ht="21" customHeight="1">
      <c r="A14" s="7" t="s">
        <v>2</v>
      </c>
      <c r="B14" s="18" t="s">
        <v>77</v>
      </c>
      <c r="C14" s="8">
        <f>SUM(C15:C17)</f>
        <v>64501</v>
      </c>
      <c r="D14" s="8">
        <f t="shared" ref="D14:E14" si="3">SUM(D15:D17)</f>
        <v>61496.099999999991</v>
      </c>
      <c r="E14" s="8">
        <f t="shared" si="3"/>
        <v>61496.099999999991</v>
      </c>
      <c r="F14" s="9">
        <f t="shared" si="1"/>
        <v>95.341312537790103</v>
      </c>
      <c r="G14" s="9"/>
    </row>
    <row r="15" spans="1:7" ht="21" customHeight="1">
      <c r="A15" s="10">
        <v>1</v>
      </c>
      <c r="B15" s="28" t="s">
        <v>61</v>
      </c>
      <c r="C15" s="11">
        <v>14471</v>
      </c>
      <c r="D15" s="11">
        <f>'55 '!D49</f>
        <v>34183.4</v>
      </c>
      <c r="E15" s="11">
        <f>D15</f>
        <v>34183.4</v>
      </c>
      <c r="F15" s="12">
        <f t="shared" si="1"/>
        <v>236.22002625941542</v>
      </c>
      <c r="G15" s="12"/>
    </row>
    <row r="16" spans="1:7" ht="20.25" customHeight="1">
      <c r="A16" s="10">
        <v>2</v>
      </c>
      <c r="B16" s="28" t="s">
        <v>76</v>
      </c>
      <c r="C16" s="11"/>
      <c r="D16" s="11"/>
      <c r="E16" s="11"/>
      <c r="F16" s="9"/>
      <c r="G16" s="12"/>
    </row>
    <row r="17" spans="1:7" ht="23.25" customHeight="1">
      <c r="A17" s="10">
        <v>3</v>
      </c>
      <c r="B17" s="28" t="s">
        <v>75</v>
      </c>
      <c r="C17" s="11">
        <v>50030</v>
      </c>
      <c r="D17" s="11">
        <f>'55 '!D47</f>
        <v>27312.69999999999</v>
      </c>
      <c r="E17" s="11">
        <f>D17</f>
        <v>27312.69999999999</v>
      </c>
      <c r="F17" s="12">
        <f t="shared" si="1"/>
        <v>54.592644413351962</v>
      </c>
      <c r="G17" s="12"/>
    </row>
    <row r="18" spans="1:7" s="14" customFormat="1" ht="19.5" customHeight="1">
      <c r="A18" s="7" t="s">
        <v>3</v>
      </c>
      <c r="B18" s="18" t="s">
        <v>74</v>
      </c>
      <c r="C18" s="8">
        <f>SUM(C19:C20)</f>
        <v>121817</v>
      </c>
      <c r="D18" s="8">
        <f t="shared" ref="D18:E18" si="4">SUM(D19:D20)</f>
        <v>143606</v>
      </c>
      <c r="E18" s="8">
        <f t="shared" si="4"/>
        <v>143606</v>
      </c>
      <c r="F18" s="9">
        <f t="shared" si="1"/>
        <v>117.88666606467078</v>
      </c>
      <c r="G18" s="9"/>
    </row>
    <row r="19" spans="1:7" ht="18" customHeight="1">
      <c r="A19" s="10">
        <v>1</v>
      </c>
      <c r="B19" s="28" t="s">
        <v>95</v>
      </c>
      <c r="C19" s="11">
        <v>61301</v>
      </c>
      <c r="D19" s="11">
        <v>61301</v>
      </c>
      <c r="E19" s="11">
        <f>D19</f>
        <v>61301</v>
      </c>
      <c r="F19" s="9">
        <f t="shared" si="1"/>
        <v>100</v>
      </c>
      <c r="G19" s="12"/>
    </row>
    <row r="20" spans="1:7" ht="16.5" customHeight="1">
      <c r="A20" s="10">
        <v>2</v>
      </c>
      <c r="B20" s="28" t="s">
        <v>73</v>
      </c>
      <c r="C20" s="11">
        <v>60516</v>
      </c>
      <c r="D20" s="11">
        <v>82305</v>
      </c>
      <c r="E20" s="11">
        <f>D20</f>
        <v>82305</v>
      </c>
      <c r="F20" s="9">
        <f t="shared" si="1"/>
        <v>136.00535395597859</v>
      </c>
      <c r="G20" s="12"/>
    </row>
    <row r="21" spans="1:7" s="14" customFormat="1" ht="17.25" customHeight="1">
      <c r="A21" s="7" t="s">
        <v>6</v>
      </c>
      <c r="B21" s="18" t="s">
        <v>72</v>
      </c>
      <c r="C21" s="8"/>
      <c r="D21" s="8"/>
      <c r="E21" s="8"/>
      <c r="F21" s="9"/>
      <c r="G21" s="9"/>
    </row>
    <row r="22" spans="1:7" s="14" customFormat="1" ht="17.25" customHeight="1">
      <c r="A22" s="7" t="s">
        <v>7</v>
      </c>
      <c r="B22" s="18" t="s">
        <v>71</v>
      </c>
      <c r="C22" s="8"/>
      <c r="D22" s="8"/>
      <c r="E22" s="8"/>
      <c r="F22" s="9"/>
      <c r="G22" s="9"/>
    </row>
    <row r="23" spans="1:7" s="14" customFormat="1" ht="17.25" customHeight="1">
      <c r="A23" s="7" t="s">
        <v>50</v>
      </c>
      <c r="B23" s="31" t="s">
        <v>22</v>
      </c>
      <c r="C23" s="8"/>
      <c r="D23" s="8">
        <v>24187.200000000001</v>
      </c>
      <c r="E23" s="8"/>
      <c r="F23" s="9"/>
      <c r="G23" s="9"/>
    </row>
    <row r="24" spans="1:7" ht="19.5" customHeight="1">
      <c r="A24" s="7" t="s">
        <v>10</v>
      </c>
      <c r="B24" s="18" t="s">
        <v>56</v>
      </c>
      <c r="C24" s="8">
        <f>C25+C34+C35</f>
        <v>186318</v>
      </c>
      <c r="D24" s="8">
        <f t="shared" ref="D24:E24" si="5">D25+D34+D35</f>
        <v>110389.5</v>
      </c>
      <c r="E24" s="8">
        <f t="shared" si="5"/>
        <v>109020</v>
      </c>
      <c r="F24" s="9">
        <f t="shared" si="1"/>
        <v>58.512865101600489</v>
      </c>
      <c r="G24" s="9"/>
    </row>
    <row r="25" spans="1:7">
      <c r="A25" s="7" t="s">
        <v>2</v>
      </c>
      <c r="B25" s="18" t="s">
        <v>57</v>
      </c>
      <c r="C25" s="8">
        <f>SUM(C26:C33)</f>
        <v>186318</v>
      </c>
      <c r="D25" s="8">
        <f>SUM(D26:D33)</f>
        <v>110389.5</v>
      </c>
      <c r="E25" s="8">
        <f t="shared" ref="E25" si="6">SUM(E26:E33)</f>
        <v>109020</v>
      </c>
      <c r="F25" s="9">
        <f t="shared" si="1"/>
        <v>58.512865101600489</v>
      </c>
      <c r="G25" s="9"/>
    </row>
    <row r="26" spans="1:7">
      <c r="A26" s="10">
        <v>1</v>
      </c>
      <c r="B26" s="28" t="s">
        <v>23</v>
      </c>
      <c r="C26" s="11">
        <v>13475</v>
      </c>
      <c r="D26" s="11">
        <f>'56.1 '!D10</f>
        <v>12331.5</v>
      </c>
      <c r="E26" s="11">
        <f>'56.1 '!E10</f>
        <v>12331.5</v>
      </c>
      <c r="F26" s="12">
        <f t="shared" si="1"/>
        <v>91.513914656771803</v>
      </c>
      <c r="G26" s="12"/>
    </row>
    <row r="27" spans="1:7">
      <c r="A27" s="10">
        <v>2</v>
      </c>
      <c r="B27" s="28" t="s">
        <v>26</v>
      </c>
      <c r="C27" s="11">
        <f>109197+60516</f>
        <v>169713</v>
      </c>
      <c r="D27" s="11">
        <f>'56.1 '!D14</f>
        <v>96688.5</v>
      </c>
      <c r="E27" s="11">
        <f>'56.1 '!E14</f>
        <v>96688.5</v>
      </c>
      <c r="F27" s="12">
        <f t="shared" si="1"/>
        <v>56.971769988156474</v>
      </c>
      <c r="G27" s="12"/>
    </row>
    <row r="28" spans="1:7">
      <c r="A28" s="10">
        <v>3</v>
      </c>
      <c r="B28" s="28" t="s">
        <v>124</v>
      </c>
      <c r="C28" s="11"/>
      <c r="D28" s="11">
        <f>'56.1 '!D18</f>
        <v>1369.5</v>
      </c>
      <c r="E28" s="11"/>
      <c r="F28" s="9"/>
      <c r="G28" s="12"/>
    </row>
    <row r="29" spans="1:7">
      <c r="A29" s="10">
        <v>4</v>
      </c>
      <c r="B29" s="28" t="s">
        <v>25</v>
      </c>
      <c r="C29" s="11"/>
      <c r="D29" s="11"/>
      <c r="E29" s="11"/>
      <c r="F29" s="9"/>
      <c r="G29" s="12"/>
    </row>
    <row r="30" spans="1:7">
      <c r="A30" s="10">
        <v>5</v>
      </c>
      <c r="B30" s="28" t="s">
        <v>24</v>
      </c>
      <c r="C30" s="11"/>
      <c r="D30" s="11"/>
      <c r="E30" s="11"/>
      <c r="F30" s="9"/>
      <c r="G30" s="12"/>
    </row>
    <row r="31" spans="1:7">
      <c r="A31" s="10">
        <v>6</v>
      </c>
      <c r="B31" s="28" t="s">
        <v>27</v>
      </c>
      <c r="C31" s="11"/>
      <c r="D31" s="11"/>
      <c r="E31" s="11"/>
      <c r="F31" s="9"/>
      <c r="G31" s="12"/>
    </row>
    <row r="32" spans="1:7">
      <c r="A32" s="10">
        <v>7</v>
      </c>
      <c r="B32" s="28" t="s">
        <v>28</v>
      </c>
      <c r="C32" s="11">
        <v>3130</v>
      </c>
      <c r="D32" s="11">
        <f>'56.1 '!D21</f>
        <v>0</v>
      </c>
      <c r="E32" s="11">
        <f>'56.1 '!E21</f>
        <v>0</v>
      </c>
      <c r="F32" s="9">
        <f t="shared" si="1"/>
        <v>0</v>
      </c>
      <c r="G32" s="12"/>
    </row>
    <row r="33" spans="1:7">
      <c r="A33" s="10">
        <v>8</v>
      </c>
      <c r="B33" s="28" t="s">
        <v>30</v>
      </c>
      <c r="C33" s="11"/>
      <c r="D33" s="11"/>
      <c r="E33" s="11"/>
      <c r="F33" s="9"/>
      <c r="G33" s="12"/>
    </row>
    <row r="34" spans="1:7" s="14" customFormat="1" ht="28.5" hidden="1">
      <c r="A34" s="7" t="s">
        <v>3</v>
      </c>
      <c r="B34" s="31" t="s">
        <v>58</v>
      </c>
      <c r="C34" s="8"/>
      <c r="D34" s="8"/>
      <c r="E34" s="8"/>
      <c r="F34" s="9"/>
      <c r="G34" s="9"/>
    </row>
    <row r="35" spans="1:7" ht="25.5" customHeight="1">
      <c r="A35" s="7" t="s">
        <v>3</v>
      </c>
      <c r="B35" s="31" t="s">
        <v>70</v>
      </c>
      <c r="C35" s="8"/>
      <c r="D35" s="8"/>
      <c r="E35" s="8"/>
      <c r="F35" s="9"/>
      <c r="G35" s="9"/>
    </row>
  </sheetData>
  <mergeCells count="9">
    <mergeCell ref="F1:G1"/>
    <mergeCell ref="A2:G2"/>
    <mergeCell ref="A3:G3"/>
    <mergeCell ref="A5:A6"/>
    <mergeCell ref="B5:B6"/>
    <mergeCell ref="C5:C6"/>
    <mergeCell ref="D5:E5"/>
    <mergeCell ref="F5:G5"/>
    <mergeCell ref="F4:G4"/>
  </mergeCells>
  <pageMargins left="0.71" right="0.4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BreakPreview" zoomScale="120" zoomScaleNormal="110" zoomScaleSheetLayoutView="120" workbookViewId="0">
      <selection activeCell="D47" sqref="D47"/>
    </sheetView>
  </sheetViews>
  <sheetFormatPr defaultColWidth="9.140625" defaultRowHeight="15"/>
  <cols>
    <col min="1" max="1" width="6.42578125" style="6" customWidth="1"/>
    <col min="2" max="2" width="50.42578125" style="6" customWidth="1"/>
    <col min="3" max="3" width="9.85546875" style="6" customWidth="1"/>
    <col min="4" max="4" width="9.42578125" style="6" customWidth="1"/>
    <col min="5" max="5" width="9.5703125" style="6" customWidth="1"/>
    <col min="6" max="6" width="10.42578125" style="6" customWidth="1"/>
    <col min="7" max="7" width="11.28515625" style="6" customWidth="1"/>
    <col min="8" max="16384" width="9.140625" style="6"/>
  </cols>
  <sheetData>
    <row r="1" spans="1:7" ht="24.75" customHeight="1">
      <c r="A1" s="4" t="str">
        <f>'54 '!A1</f>
        <v>UBND PHƯỜNG ĐỨC XUÂN</v>
      </c>
      <c r="B1" s="4"/>
      <c r="C1" s="4"/>
      <c r="D1" s="4"/>
      <c r="E1" s="4"/>
      <c r="F1" s="102" t="s">
        <v>115</v>
      </c>
      <c r="G1" s="102"/>
    </row>
    <row r="2" spans="1:7" ht="23.25" customHeight="1">
      <c r="A2" s="94" t="s">
        <v>121</v>
      </c>
      <c r="B2" s="94"/>
      <c r="C2" s="94"/>
      <c r="D2" s="94"/>
      <c r="E2" s="94"/>
      <c r="F2" s="94"/>
      <c r="G2" s="94"/>
    </row>
    <row r="3" spans="1:7" s="15" customFormat="1" ht="20.25" customHeight="1">
      <c r="A3" s="103" t="str">
        <f>'54 '!A3:G3</f>
        <v>(Kèm theo Báo cáo số            /BC-UBND ngày       /10/2026 của UBND phường Đức Xuân)</v>
      </c>
      <c r="B3" s="103"/>
      <c r="C3" s="103"/>
      <c r="D3" s="103"/>
      <c r="E3" s="103"/>
      <c r="F3" s="103"/>
      <c r="G3" s="103"/>
    </row>
    <row r="4" spans="1:7" ht="24.75" customHeight="1">
      <c r="A4" s="5"/>
      <c r="F4" s="104" t="s">
        <v>8</v>
      </c>
      <c r="G4" s="104"/>
    </row>
    <row r="5" spans="1:7" ht="24.75" customHeight="1">
      <c r="A5" s="96" t="s">
        <v>14</v>
      </c>
      <c r="B5" s="96" t="s">
        <v>0</v>
      </c>
      <c r="C5" s="96" t="s">
        <v>13</v>
      </c>
      <c r="D5" s="98" t="s">
        <v>15</v>
      </c>
      <c r="E5" s="98"/>
      <c r="F5" s="99" t="s">
        <v>112</v>
      </c>
      <c r="G5" s="100"/>
    </row>
    <row r="6" spans="1:7" ht="33.75" customHeight="1">
      <c r="A6" s="97"/>
      <c r="B6" s="97"/>
      <c r="C6" s="97"/>
      <c r="D6" s="57" t="s">
        <v>119</v>
      </c>
      <c r="E6" s="57" t="s">
        <v>110</v>
      </c>
      <c r="F6" s="58" t="s">
        <v>16</v>
      </c>
      <c r="G6" s="58" t="s">
        <v>111</v>
      </c>
    </row>
    <row r="7" spans="1:7">
      <c r="A7" s="2" t="s">
        <v>4</v>
      </c>
      <c r="B7" s="2" t="s">
        <v>5</v>
      </c>
      <c r="C7" s="3">
        <v>1</v>
      </c>
      <c r="D7" s="3">
        <v>2</v>
      </c>
      <c r="E7" s="3">
        <v>3</v>
      </c>
      <c r="F7" s="3">
        <v>4</v>
      </c>
      <c r="G7" s="2">
        <v>5</v>
      </c>
    </row>
    <row r="8" spans="1:7" ht="21" customHeight="1">
      <c r="A8" s="7" t="s">
        <v>4</v>
      </c>
      <c r="B8" s="18" t="s">
        <v>59</v>
      </c>
      <c r="C8" s="78">
        <f>C9+C32+C33+C41</f>
        <v>139580</v>
      </c>
      <c r="D8" s="78">
        <f>D9+D32+D33+D41</f>
        <v>66496.099999999991</v>
      </c>
      <c r="E8" s="78">
        <f>E9+E32+E33+E41</f>
        <v>66496.099999999991</v>
      </c>
      <c r="F8" s="84">
        <f>D8/C8*100</f>
        <v>47.640134689783629</v>
      </c>
      <c r="G8" s="10"/>
    </row>
    <row r="9" spans="1:7">
      <c r="A9" s="7" t="s">
        <v>2</v>
      </c>
      <c r="B9" s="31" t="s">
        <v>31</v>
      </c>
      <c r="C9" s="8">
        <f>C10+C11+C12+C13+C14+C15+C18+C23+C24+C25+C26+C27+C30+C31</f>
        <v>139580</v>
      </c>
      <c r="D9" s="8">
        <f>D10+D11+D12+D13+D14+D15+D18+D23+D24+D25+D26+D27+D30+D31</f>
        <v>61496.099999999991</v>
      </c>
      <c r="E9" s="8">
        <f>E10+E11+E12+E13+E14+E15+E18+E23+E24+E25+E26+E27+E30+E31</f>
        <v>61496.099999999991</v>
      </c>
      <c r="F9" s="84">
        <f t="shared" ref="F9:F49" si="0">D9/C9*100</f>
        <v>44.057959593064908</v>
      </c>
      <c r="G9" s="9"/>
    </row>
    <row r="10" spans="1:7" ht="20.25" customHeight="1">
      <c r="A10" s="10">
        <v>1</v>
      </c>
      <c r="B10" s="32" t="s">
        <v>32</v>
      </c>
      <c r="C10" s="11"/>
      <c r="D10" s="11">
        <v>29.7</v>
      </c>
      <c r="E10" s="11">
        <f>D10</f>
        <v>29.7</v>
      </c>
      <c r="F10" s="83"/>
      <c r="G10" s="12"/>
    </row>
    <row r="11" spans="1:7" s="56" customFormat="1" ht="20.25" customHeight="1">
      <c r="A11" s="10">
        <v>2</v>
      </c>
      <c r="B11" s="32" t="s">
        <v>33</v>
      </c>
      <c r="C11" s="11"/>
      <c r="D11" s="11"/>
      <c r="E11" s="11">
        <f t="shared" ref="E11:E14" si="1">D11</f>
        <v>0</v>
      </c>
      <c r="F11" s="83"/>
      <c r="G11" s="12"/>
    </row>
    <row r="12" spans="1:7" ht="20.25" customHeight="1">
      <c r="A12" s="10">
        <v>3</v>
      </c>
      <c r="B12" s="32" t="s">
        <v>34</v>
      </c>
      <c r="C12" s="11">
        <v>25500</v>
      </c>
      <c r="D12" s="11">
        <v>20229</v>
      </c>
      <c r="E12" s="11">
        <f t="shared" si="1"/>
        <v>20229</v>
      </c>
      <c r="F12" s="83">
        <f t="shared" si="0"/>
        <v>79.329411764705881</v>
      </c>
      <c r="G12" s="12"/>
    </row>
    <row r="13" spans="1:7" ht="20.25" customHeight="1">
      <c r="A13" s="10">
        <v>4</v>
      </c>
      <c r="B13" s="32" t="s">
        <v>35</v>
      </c>
      <c r="C13" s="11">
        <v>7410</v>
      </c>
      <c r="D13" s="11">
        <v>4763</v>
      </c>
      <c r="E13" s="11">
        <f t="shared" si="1"/>
        <v>4763</v>
      </c>
      <c r="F13" s="83">
        <f t="shared" si="0"/>
        <v>64.278002699055321</v>
      </c>
      <c r="G13" s="9"/>
    </row>
    <row r="14" spans="1:7" ht="20.25" customHeight="1">
      <c r="A14" s="10">
        <v>5</v>
      </c>
      <c r="B14" s="32" t="s">
        <v>36</v>
      </c>
      <c r="C14" s="8"/>
      <c r="D14" s="8"/>
      <c r="E14" s="11">
        <f t="shared" si="1"/>
        <v>0</v>
      </c>
      <c r="F14" s="83"/>
      <c r="G14" s="9"/>
    </row>
    <row r="15" spans="1:7" ht="20.25" customHeight="1">
      <c r="A15" s="10">
        <v>6</v>
      </c>
      <c r="B15" s="28" t="s">
        <v>93</v>
      </c>
      <c r="C15" s="11">
        <f>SUM(C16:C17)</f>
        <v>15872</v>
      </c>
      <c r="D15" s="11">
        <f t="shared" ref="D15:E15" si="2">SUM(D16:D17)</f>
        <v>9372.2999999999993</v>
      </c>
      <c r="E15" s="11">
        <f t="shared" si="2"/>
        <v>9372.2999999999993</v>
      </c>
      <c r="F15" s="83">
        <f t="shared" si="0"/>
        <v>59.049269153225801</v>
      </c>
      <c r="G15" s="12"/>
    </row>
    <row r="16" spans="1:7" s="77" customFormat="1" ht="20.25" customHeight="1">
      <c r="A16" s="33"/>
      <c r="B16" s="34" t="s">
        <v>114</v>
      </c>
      <c r="C16" s="75">
        <v>14092</v>
      </c>
      <c r="D16" s="75">
        <v>8975.7999999999993</v>
      </c>
      <c r="E16" s="75">
        <f>D16</f>
        <v>8975.7999999999993</v>
      </c>
      <c r="F16" s="89">
        <f t="shared" si="0"/>
        <v>63.694294635254046</v>
      </c>
      <c r="G16" s="76"/>
    </row>
    <row r="17" spans="1:7" s="77" customFormat="1" ht="20.25" customHeight="1">
      <c r="A17" s="33"/>
      <c r="B17" s="34" t="s">
        <v>113</v>
      </c>
      <c r="C17" s="75">
        <v>1780</v>
      </c>
      <c r="D17" s="75">
        <v>396.5</v>
      </c>
      <c r="E17" s="75">
        <f>D17</f>
        <v>396.5</v>
      </c>
      <c r="F17" s="89">
        <f t="shared" si="0"/>
        <v>22.275280898876403</v>
      </c>
      <c r="G17" s="76"/>
    </row>
    <row r="18" spans="1:7" ht="20.25" customHeight="1">
      <c r="A18" s="10">
        <v>7</v>
      </c>
      <c r="B18" s="32" t="s">
        <v>37</v>
      </c>
      <c r="C18" s="11">
        <f>SUM(C19:C22)</f>
        <v>88858</v>
      </c>
      <c r="D18" s="11">
        <f>SUM(D19:D22)</f>
        <v>24608.399999999998</v>
      </c>
      <c r="E18" s="11">
        <f>SUM(E19:E22)</f>
        <v>24608.399999999998</v>
      </c>
      <c r="F18" s="83">
        <f t="shared" si="0"/>
        <v>27.694073690607485</v>
      </c>
      <c r="G18" s="12"/>
    </row>
    <row r="19" spans="1:7" s="77" customFormat="1" ht="20.25" customHeight="1">
      <c r="A19" s="33" t="s">
        <v>9</v>
      </c>
      <c r="B19" s="34" t="s">
        <v>38</v>
      </c>
      <c r="C19" s="75"/>
      <c r="D19" s="75"/>
      <c r="E19" s="75">
        <f>D19</f>
        <v>0</v>
      </c>
      <c r="F19" s="83"/>
      <c r="G19" s="76"/>
    </row>
    <row r="20" spans="1:7" s="77" customFormat="1" ht="20.25" customHeight="1">
      <c r="A20" s="33" t="s">
        <v>9</v>
      </c>
      <c r="B20" s="29" t="s">
        <v>94</v>
      </c>
      <c r="C20" s="75">
        <v>379</v>
      </c>
      <c r="D20" s="75">
        <v>215.6</v>
      </c>
      <c r="E20" s="75">
        <f t="shared" ref="E20:E22" si="3">D20</f>
        <v>215.6</v>
      </c>
      <c r="F20" s="83">
        <f t="shared" si="0"/>
        <v>56.886543535620049</v>
      </c>
      <c r="G20" s="76"/>
    </row>
    <row r="21" spans="1:7" s="77" customFormat="1" ht="20.25" customHeight="1">
      <c r="A21" s="33" t="s">
        <v>9</v>
      </c>
      <c r="B21" s="17" t="s">
        <v>97</v>
      </c>
      <c r="C21" s="75">
        <v>2979</v>
      </c>
      <c r="D21" s="75">
        <v>1757</v>
      </c>
      <c r="E21" s="75">
        <f t="shared" si="3"/>
        <v>1757</v>
      </c>
      <c r="F21" s="83">
        <f t="shared" si="0"/>
        <v>58.979523329976502</v>
      </c>
      <c r="G21" s="76"/>
    </row>
    <row r="22" spans="1:7" s="77" customFormat="1" ht="20.25" customHeight="1">
      <c r="A22" s="33" t="s">
        <v>9</v>
      </c>
      <c r="B22" s="34" t="s">
        <v>39</v>
      </c>
      <c r="C22" s="75">
        <v>85500</v>
      </c>
      <c r="D22" s="75">
        <v>22635.8</v>
      </c>
      <c r="E22" s="75">
        <f t="shared" si="3"/>
        <v>22635.8</v>
      </c>
      <c r="F22" s="83">
        <f t="shared" si="0"/>
        <v>26.474619883040933</v>
      </c>
      <c r="G22" s="76"/>
    </row>
    <row r="23" spans="1:7" ht="17.25" hidden="1" customHeight="1">
      <c r="A23" s="10">
        <v>8</v>
      </c>
      <c r="B23" s="32" t="s">
        <v>88</v>
      </c>
      <c r="C23" s="11"/>
      <c r="D23" s="11"/>
      <c r="E23" s="11">
        <f>D23</f>
        <v>0</v>
      </c>
      <c r="F23" s="83"/>
      <c r="G23" s="12"/>
    </row>
    <row r="24" spans="1:7" ht="30" hidden="1">
      <c r="A24" s="10">
        <v>9</v>
      </c>
      <c r="B24" s="32" t="s">
        <v>87</v>
      </c>
      <c r="C24" s="11"/>
      <c r="D24" s="11"/>
      <c r="E24" s="11">
        <f t="shared" ref="E24:E29" si="4">D24</f>
        <v>0</v>
      </c>
      <c r="F24" s="83"/>
      <c r="G24" s="12"/>
    </row>
    <row r="25" spans="1:7" ht="17.25" hidden="1" customHeight="1">
      <c r="A25" s="10">
        <v>10</v>
      </c>
      <c r="B25" s="32" t="s">
        <v>86</v>
      </c>
      <c r="C25" s="11"/>
      <c r="D25" s="11"/>
      <c r="E25" s="11">
        <f t="shared" si="4"/>
        <v>0</v>
      </c>
      <c r="F25" s="83"/>
      <c r="G25" s="12"/>
    </row>
    <row r="26" spans="1:7" ht="29.25" customHeight="1">
      <c r="A26" s="10">
        <v>8</v>
      </c>
      <c r="B26" s="49" t="s">
        <v>117</v>
      </c>
      <c r="C26" s="80"/>
      <c r="D26" s="80">
        <v>25</v>
      </c>
      <c r="E26" s="11">
        <f t="shared" si="4"/>
        <v>25</v>
      </c>
      <c r="F26" s="83"/>
      <c r="G26" s="80"/>
    </row>
    <row r="27" spans="1:7" ht="17.25" hidden="1" customHeight="1">
      <c r="A27" s="10">
        <v>12</v>
      </c>
      <c r="B27" s="32" t="s">
        <v>40</v>
      </c>
      <c r="C27" s="80"/>
      <c r="D27" s="80"/>
      <c r="E27" s="11">
        <f t="shared" si="4"/>
        <v>0</v>
      </c>
      <c r="F27" s="83"/>
      <c r="G27" s="80"/>
    </row>
    <row r="28" spans="1:7" ht="17.25" hidden="1" customHeight="1">
      <c r="A28" s="33" t="s">
        <v>9</v>
      </c>
      <c r="B28" s="34" t="s">
        <v>41</v>
      </c>
      <c r="C28" s="80"/>
      <c r="D28" s="80"/>
      <c r="E28" s="11">
        <f t="shared" si="4"/>
        <v>0</v>
      </c>
      <c r="F28" s="83"/>
      <c r="G28" s="80"/>
    </row>
    <row r="29" spans="1:7" ht="17.25" hidden="1" customHeight="1">
      <c r="A29" s="33" t="s">
        <v>9</v>
      </c>
      <c r="B29" s="34" t="s">
        <v>42</v>
      </c>
      <c r="C29" s="80"/>
      <c r="D29" s="80"/>
      <c r="E29" s="11">
        <f t="shared" si="4"/>
        <v>0</v>
      </c>
      <c r="F29" s="83"/>
      <c r="G29" s="80"/>
    </row>
    <row r="30" spans="1:7" hidden="1">
      <c r="A30" s="10">
        <v>13</v>
      </c>
      <c r="B30" s="32" t="s">
        <v>85</v>
      </c>
      <c r="C30" s="80"/>
      <c r="D30" s="80"/>
      <c r="E30" s="79">
        <f>D30</f>
        <v>0</v>
      </c>
      <c r="F30" s="83"/>
      <c r="G30" s="80"/>
    </row>
    <row r="31" spans="1:7" ht="20.25" customHeight="1">
      <c r="A31" s="10">
        <v>9</v>
      </c>
      <c r="B31" s="32" t="s">
        <v>43</v>
      </c>
      <c r="C31" s="79">
        <v>1940</v>
      </c>
      <c r="D31" s="79">
        <v>2468.6999999999998</v>
      </c>
      <c r="E31" s="79">
        <f>D31</f>
        <v>2468.6999999999998</v>
      </c>
      <c r="F31" s="83">
        <f t="shared" si="0"/>
        <v>127.25257731958762</v>
      </c>
      <c r="G31" s="80"/>
    </row>
    <row r="32" spans="1:7" hidden="1">
      <c r="A32" s="7" t="s">
        <v>3</v>
      </c>
      <c r="B32" s="31" t="s">
        <v>19</v>
      </c>
      <c r="C32" s="80"/>
      <c r="D32" s="80"/>
      <c r="E32" s="80"/>
      <c r="F32" s="83"/>
      <c r="G32" s="80"/>
    </row>
    <row r="33" spans="1:7" hidden="1">
      <c r="A33" s="7" t="s">
        <v>6</v>
      </c>
      <c r="B33" s="31" t="s">
        <v>44</v>
      </c>
      <c r="C33" s="80"/>
      <c r="D33" s="80"/>
      <c r="E33" s="80"/>
      <c r="F33" s="83"/>
      <c r="G33" s="80"/>
    </row>
    <row r="34" spans="1:7" hidden="1">
      <c r="A34" s="10">
        <v>1</v>
      </c>
      <c r="B34" s="32" t="s">
        <v>45</v>
      </c>
      <c r="C34" s="80"/>
      <c r="D34" s="80"/>
      <c r="E34" s="80"/>
      <c r="F34" s="83"/>
      <c r="G34" s="80"/>
    </row>
    <row r="35" spans="1:7" hidden="1">
      <c r="A35" s="10">
        <v>2</v>
      </c>
      <c r="B35" s="32" t="s">
        <v>46</v>
      </c>
      <c r="C35" s="80"/>
      <c r="D35" s="80"/>
      <c r="E35" s="80"/>
      <c r="F35" s="83"/>
      <c r="G35" s="80"/>
    </row>
    <row r="36" spans="1:7" hidden="1">
      <c r="A36" s="10">
        <v>3</v>
      </c>
      <c r="B36" s="32" t="s">
        <v>47</v>
      </c>
      <c r="C36" s="80"/>
      <c r="D36" s="80"/>
      <c r="E36" s="80"/>
      <c r="F36" s="83"/>
      <c r="G36" s="80"/>
    </row>
    <row r="37" spans="1:7" hidden="1">
      <c r="A37" s="10">
        <v>4</v>
      </c>
      <c r="B37" s="32" t="s">
        <v>48</v>
      </c>
      <c r="C37" s="80"/>
      <c r="D37" s="80"/>
      <c r="E37" s="80"/>
      <c r="F37" s="83"/>
      <c r="G37" s="80"/>
    </row>
    <row r="38" spans="1:7" hidden="1">
      <c r="A38" s="10">
        <v>5</v>
      </c>
      <c r="B38" s="32" t="s">
        <v>49</v>
      </c>
      <c r="C38" s="80"/>
      <c r="D38" s="80"/>
      <c r="E38" s="80"/>
      <c r="F38" s="83"/>
      <c r="G38" s="80"/>
    </row>
    <row r="39" spans="1:7" hidden="1">
      <c r="A39" s="30">
        <v>6</v>
      </c>
      <c r="B39" s="16" t="s">
        <v>96</v>
      </c>
      <c r="C39" s="80"/>
      <c r="D39" s="80"/>
      <c r="E39" s="80"/>
      <c r="F39" s="83"/>
      <c r="G39" s="80"/>
    </row>
    <row r="40" spans="1:7" hidden="1">
      <c r="A40" s="30">
        <v>7</v>
      </c>
      <c r="B40" s="16" t="s">
        <v>69</v>
      </c>
      <c r="C40" s="80"/>
      <c r="D40" s="80"/>
      <c r="E40" s="80"/>
      <c r="F40" s="83"/>
      <c r="G40" s="80"/>
    </row>
    <row r="41" spans="1:7" ht="20.25" customHeight="1">
      <c r="A41" s="7" t="s">
        <v>3</v>
      </c>
      <c r="B41" s="31" t="s">
        <v>21</v>
      </c>
      <c r="C41" s="80"/>
      <c r="D41" s="79">
        <v>5000</v>
      </c>
      <c r="E41" s="79">
        <f>D41</f>
        <v>5000</v>
      </c>
      <c r="F41" s="83"/>
      <c r="G41" s="80"/>
    </row>
    <row r="42" spans="1:7" s="55" customFormat="1" ht="40.5" hidden="1" customHeight="1">
      <c r="A42" s="7" t="s">
        <v>5</v>
      </c>
      <c r="B42" s="31" t="s">
        <v>84</v>
      </c>
      <c r="C42" s="81"/>
      <c r="D42" s="81"/>
      <c r="E42" s="81"/>
      <c r="F42" s="83"/>
      <c r="G42" s="81"/>
    </row>
    <row r="43" spans="1:7" s="55" customFormat="1" hidden="1">
      <c r="A43" s="10">
        <v>1</v>
      </c>
      <c r="B43" s="32" t="s">
        <v>83</v>
      </c>
      <c r="C43" s="81"/>
      <c r="D43" s="81"/>
      <c r="E43" s="81"/>
      <c r="F43" s="83"/>
      <c r="G43" s="81"/>
    </row>
    <row r="44" spans="1:7" s="55" customFormat="1" hidden="1">
      <c r="A44" s="10">
        <v>2</v>
      </c>
      <c r="B44" s="32" t="s">
        <v>82</v>
      </c>
      <c r="C44" s="81"/>
      <c r="D44" s="81"/>
      <c r="E44" s="81"/>
      <c r="F44" s="83"/>
      <c r="G44" s="81"/>
    </row>
    <row r="45" spans="1:7" s="55" customFormat="1" hidden="1">
      <c r="A45" s="10">
        <v>3</v>
      </c>
      <c r="B45" s="32" t="s">
        <v>81</v>
      </c>
      <c r="C45" s="81"/>
      <c r="D45" s="81"/>
      <c r="E45" s="81"/>
      <c r="F45" s="83"/>
      <c r="G45" s="81"/>
    </row>
    <row r="46" spans="1:7" ht="19.5" customHeight="1">
      <c r="A46" s="7" t="s">
        <v>5</v>
      </c>
      <c r="B46" s="31" t="s">
        <v>60</v>
      </c>
      <c r="C46" s="82">
        <f>SUM(C47:C49)</f>
        <v>64501</v>
      </c>
      <c r="D46" s="82">
        <f t="shared" ref="D46:E46" si="5">SUM(D47:D49)</f>
        <v>61496.099999999991</v>
      </c>
      <c r="E46" s="82">
        <f t="shared" si="5"/>
        <v>61496.099999999991</v>
      </c>
      <c r="F46" s="84">
        <f t="shared" si="0"/>
        <v>95.341312537790103</v>
      </c>
      <c r="G46" s="80"/>
    </row>
    <row r="47" spans="1:7" ht="19.5" customHeight="1">
      <c r="A47" s="10">
        <v>1</v>
      </c>
      <c r="B47" s="32" t="s">
        <v>80</v>
      </c>
      <c r="C47" s="79">
        <f>64501-C49</f>
        <v>50030</v>
      </c>
      <c r="D47" s="79">
        <f>D9-D49</f>
        <v>27312.69999999999</v>
      </c>
      <c r="E47" s="79">
        <f>D47</f>
        <v>27312.69999999999</v>
      </c>
      <c r="F47" s="83">
        <f t="shared" si="0"/>
        <v>54.592644413351962</v>
      </c>
      <c r="G47" s="80"/>
    </row>
    <row r="48" spans="1:7" ht="19.5" customHeight="1">
      <c r="A48" s="10">
        <v>2</v>
      </c>
      <c r="B48" s="32" t="s">
        <v>79</v>
      </c>
      <c r="C48" s="79"/>
      <c r="D48" s="79"/>
      <c r="E48" s="79"/>
      <c r="F48" s="83"/>
      <c r="G48" s="80"/>
    </row>
    <row r="49" spans="1:7" ht="19.5" customHeight="1">
      <c r="A49" s="10">
        <v>3</v>
      </c>
      <c r="B49" s="32" t="s">
        <v>61</v>
      </c>
      <c r="C49" s="79">
        <f>C16+C20</f>
        <v>14471</v>
      </c>
      <c r="D49" s="79">
        <f>D12+D13+D16+D20</f>
        <v>34183.4</v>
      </c>
      <c r="E49" s="79">
        <f>D49</f>
        <v>34183.4</v>
      </c>
      <c r="F49" s="83">
        <f t="shared" si="0"/>
        <v>236.22002625941542</v>
      </c>
      <c r="G49" s="80"/>
    </row>
  </sheetData>
  <mergeCells count="9">
    <mergeCell ref="F1:G1"/>
    <mergeCell ref="A2:G2"/>
    <mergeCell ref="A3:G3"/>
    <mergeCell ref="A5:A6"/>
    <mergeCell ref="B5:B6"/>
    <mergeCell ref="C5:C6"/>
    <mergeCell ref="D5:E5"/>
    <mergeCell ref="F5:G5"/>
    <mergeCell ref="F4:G4"/>
  </mergeCells>
  <pageMargins left="0.79" right="0.3" top="0.48" bottom="0.41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view="pageBreakPreview" zoomScale="115" zoomScaleNormal="100" zoomScaleSheetLayoutView="115" workbookViewId="0">
      <selection activeCell="D12" sqref="D12"/>
    </sheetView>
  </sheetViews>
  <sheetFormatPr defaultColWidth="9.140625" defaultRowHeight="15"/>
  <cols>
    <col min="1" max="1" width="5.85546875" style="67" customWidth="1"/>
    <col min="2" max="2" width="51.140625" style="67" customWidth="1"/>
    <col min="3" max="3" width="9.7109375" style="67" customWidth="1"/>
    <col min="4" max="5" width="9.5703125" style="67" customWidth="1"/>
    <col min="6" max="6" width="13.140625" style="67" customWidth="1"/>
    <col min="7" max="7" width="11" style="67" customWidth="1"/>
    <col min="8" max="16384" width="9.140625" style="67"/>
  </cols>
  <sheetData>
    <row r="1" spans="1:11" ht="24.75" customHeight="1">
      <c r="A1" s="19" t="str">
        <f>'54 '!A1</f>
        <v>UBND PHƯỜNG ĐỨC XUÂN</v>
      </c>
      <c r="B1" s="19"/>
      <c r="C1" s="19"/>
      <c r="D1" s="19"/>
      <c r="E1" s="19"/>
      <c r="F1" s="105" t="s">
        <v>116</v>
      </c>
      <c r="G1" s="105"/>
    </row>
    <row r="2" spans="1:11" ht="21" customHeight="1">
      <c r="A2" s="106" t="s">
        <v>118</v>
      </c>
      <c r="B2" s="106"/>
      <c r="C2" s="106"/>
      <c r="D2" s="106"/>
      <c r="E2" s="106"/>
      <c r="F2" s="106"/>
      <c r="G2" s="106"/>
    </row>
    <row r="3" spans="1:11" ht="23.25" customHeight="1">
      <c r="A3" s="107" t="str">
        <f>'54 '!A3:G3</f>
        <v>(Kèm theo Báo cáo số            /BC-UBND ngày       /10/2026 của UBND phường Đức Xuân)</v>
      </c>
      <c r="B3" s="107"/>
      <c r="C3" s="107"/>
      <c r="D3" s="107"/>
      <c r="E3" s="107"/>
      <c r="F3" s="107"/>
      <c r="G3" s="107"/>
      <c r="H3" s="54"/>
      <c r="I3" s="54"/>
      <c r="J3" s="54"/>
      <c r="K3" s="54"/>
    </row>
    <row r="4" spans="1:11" ht="18.75" customHeight="1">
      <c r="A4" s="20"/>
      <c r="B4" s="23"/>
      <c r="C4" s="23"/>
      <c r="D4" s="23"/>
      <c r="E4" s="23"/>
      <c r="F4" s="23"/>
      <c r="G4" s="64" t="s">
        <v>8</v>
      </c>
    </row>
    <row r="5" spans="1:11" ht="19.5" customHeight="1">
      <c r="A5" s="108" t="s">
        <v>14</v>
      </c>
      <c r="B5" s="108" t="s">
        <v>0</v>
      </c>
      <c r="C5" s="108" t="s">
        <v>13</v>
      </c>
      <c r="D5" s="98" t="s">
        <v>15</v>
      </c>
      <c r="E5" s="98"/>
      <c r="F5" s="99" t="s">
        <v>112</v>
      </c>
      <c r="G5" s="100"/>
    </row>
    <row r="6" spans="1:11" ht="35.25" customHeight="1">
      <c r="A6" s="109"/>
      <c r="B6" s="109"/>
      <c r="C6" s="109"/>
      <c r="D6" s="61" t="s">
        <v>119</v>
      </c>
      <c r="E6" s="61" t="s">
        <v>110</v>
      </c>
      <c r="F6" s="62" t="s">
        <v>16</v>
      </c>
      <c r="G6" s="62" t="s">
        <v>111</v>
      </c>
    </row>
    <row r="7" spans="1:11" ht="27" customHeight="1">
      <c r="A7" s="25" t="s">
        <v>4</v>
      </c>
      <c r="B7" s="25" t="s">
        <v>5</v>
      </c>
      <c r="C7" s="25">
        <v>1</v>
      </c>
      <c r="D7" s="25">
        <v>2</v>
      </c>
      <c r="E7" s="25">
        <v>3</v>
      </c>
      <c r="F7" s="53" t="s">
        <v>17</v>
      </c>
      <c r="G7" s="25">
        <v>5</v>
      </c>
    </row>
    <row r="8" spans="1:11" ht="30.75" customHeight="1">
      <c r="A8" s="35"/>
      <c r="B8" s="35" t="s">
        <v>56</v>
      </c>
      <c r="C8" s="74">
        <f>C9+C24</f>
        <v>186318</v>
      </c>
      <c r="D8" s="74">
        <f t="shared" ref="D8:E8" si="0">D9+D24</f>
        <v>110389.5</v>
      </c>
      <c r="E8" s="74">
        <f t="shared" si="0"/>
        <v>109020</v>
      </c>
      <c r="F8" s="91">
        <f>E8/C8</f>
        <v>0.58512865101600486</v>
      </c>
      <c r="G8" s="36"/>
    </row>
    <row r="9" spans="1:11" ht="25.5" customHeight="1">
      <c r="A9" s="37" t="s">
        <v>4</v>
      </c>
      <c r="B9" s="38" t="s">
        <v>62</v>
      </c>
      <c r="C9" s="74">
        <f>C10+C14+C13+C18+C19+C20+C21+C22+C23</f>
        <v>186318</v>
      </c>
      <c r="D9" s="74">
        <f t="shared" ref="D9:E9" si="1">D10+D14+D13+D18+D19+D20+D21+D22+D23</f>
        <v>110389.5</v>
      </c>
      <c r="E9" s="74">
        <f t="shared" si="1"/>
        <v>109020</v>
      </c>
      <c r="F9" s="91">
        <f>E9/C9</f>
        <v>0.58512865101600486</v>
      </c>
      <c r="G9" s="36"/>
    </row>
    <row r="10" spans="1:11" ht="25.5" customHeight="1">
      <c r="A10" s="63" t="s">
        <v>2</v>
      </c>
      <c r="B10" s="21" t="s">
        <v>23</v>
      </c>
      <c r="C10" s="65">
        <f>C11+C12</f>
        <v>13475</v>
      </c>
      <c r="D10" s="65">
        <f t="shared" ref="D10:E10" si="2">D11+D12</f>
        <v>12331.5</v>
      </c>
      <c r="E10" s="65">
        <f t="shared" si="2"/>
        <v>12331.5</v>
      </c>
      <c r="F10" s="91">
        <f>E10/C10</f>
        <v>0.915139146567718</v>
      </c>
      <c r="G10" s="39"/>
    </row>
    <row r="11" spans="1:11" ht="25.5" customHeight="1">
      <c r="A11" s="13">
        <v>1</v>
      </c>
      <c r="B11" s="40" t="s">
        <v>63</v>
      </c>
      <c r="C11" s="66">
        <v>13475</v>
      </c>
      <c r="D11" s="66">
        <f>14055.5-1724</f>
        <v>12331.5</v>
      </c>
      <c r="E11" s="66">
        <f>D11</f>
        <v>12331.5</v>
      </c>
      <c r="F11" s="92">
        <f>E11/C11</f>
        <v>0.915139146567718</v>
      </c>
      <c r="G11" s="42"/>
    </row>
    <row r="12" spans="1:11" ht="25.5" customHeight="1">
      <c r="A12" s="43">
        <v>2</v>
      </c>
      <c r="B12" s="44" t="s">
        <v>64</v>
      </c>
      <c r="C12" s="66"/>
      <c r="D12" s="66"/>
      <c r="E12" s="66"/>
      <c r="F12" s="85"/>
      <c r="G12" s="42"/>
    </row>
    <row r="13" spans="1:11" ht="25.5" customHeight="1">
      <c r="A13" s="63" t="s">
        <v>3</v>
      </c>
      <c r="B13" s="45" t="s">
        <v>24</v>
      </c>
      <c r="C13" s="66"/>
      <c r="D13" s="66"/>
      <c r="E13" s="66"/>
      <c r="F13" s="85"/>
      <c r="G13" s="42"/>
    </row>
    <row r="14" spans="1:11" ht="25.5" customHeight="1">
      <c r="A14" s="37" t="s">
        <v>6</v>
      </c>
      <c r="B14" s="45" t="s">
        <v>26</v>
      </c>
      <c r="C14" s="65">
        <f>109197+60516</f>
        <v>169713</v>
      </c>
      <c r="D14" s="65">
        <v>96688.5</v>
      </c>
      <c r="E14" s="65">
        <f>D14</f>
        <v>96688.5</v>
      </c>
      <c r="F14" s="91">
        <f>E14/C14</f>
        <v>0.56971769988156473</v>
      </c>
      <c r="G14" s="39"/>
    </row>
    <row r="15" spans="1:11" ht="25.5" customHeight="1">
      <c r="A15" s="37"/>
      <c r="B15" s="68" t="s">
        <v>12</v>
      </c>
      <c r="C15" s="66"/>
      <c r="D15" s="66"/>
      <c r="E15" s="66"/>
      <c r="F15" s="85"/>
      <c r="G15" s="42"/>
    </row>
    <row r="16" spans="1:11" ht="25.5" customHeight="1">
      <c r="A16" s="37"/>
      <c r="B16" s="69" t="s">
        <v>92</v>
      </c>
      <c r="C16" s="87">
        <v>69545</v>
      </c>
      <c r="D16" s="87">
        <v>35473.300000000003</v>
      </c>
      <c r="E16" s="87">
        <f>D16</f>
        <v>35473.300000000003</v>
      </c>
      <c r="F16" s="90">
        <f>E16/C16</f>
        <v>0.51007692860737652</v>
      </c>
      <c r="G16" s="42"/>
    </row>
    <row r="17" spans="1:7" ht="33" customHeight="1">
      <c r="A17" s="37"/>
      <c r="B17" s="69" t="s">
        <v>65</v>
      </c>
      <c r="C17" s="87">
        <v>680.3</v>
      </c>
      <c r="D17" s="87">
        <v>436.5</v>
      </c>
      <c r="E17" s="88">
        <f>D17</f>
        <v>436.5</v>
      </c>
      <c r="F17" s="90">
        <f>E17/C17</f>
        <v>0.64162869322357785</v>
      </c>
      <c r="G17" s="42"/>
    </row>
    <row r="18" spans="1:7" ht="25.5" customHeight="1">
      <c r="A18" s="37" t="s">
        <v>7</v>
      </c>
      <c r="B18" s="45" t="s">
        <v>120</v>
      </c>
      <c r="C18" s="66"/>
      <c r="D18" s="66">
        <v>1369.5</v>
      </c>
      <c r="E18" s="70"/>
      <c r="F18" s="85"/>
      <c r="G18" s="42"/>
    </row>
    <row r="19" spans="1:7" ht="25.5" customHeight="1">
      <c r="A19" s="37" t="s">
        <v>50</v>
      </c>
      <c r="B19" s="45" t="s">
        <v>25</v>
      </c>
      <c r="C19" s="66"/>
      <c r="D19" s="66"/>
      <c r="E19" s="70"/>
      <c r="F19" s="85"/>
      <c r="G19" s="42"/>
    </row>
    <row r="20" spans="1:7" ht="25.5" customHeight="1">
      <c r="A20" s="37" t="s">
        <v>51</v>
      </c>
      <c r="B20" s="46" t="s">
        <v>66</v>
      </c>
      <c r="C20" s="70"/>
      <c r="D20" s="70"/>
      <c r="E20" s="70"/>
      <c r="F20" s="85"/>
      <c r="G20" s="71"/>
    </row>
    <row r="21" spans="1:7" ht="25.5" customHeight="1">
      <c r="A21" s="37" t="s">
        <v>52</v>
      </c>
      <c r="B21" s="46" t="s">
        <v>67</v>
      </c>
      <c r="C21" s="73">
        <v>3130</v>
      </c>
      <c r="D21" s="73"/>
      <c r="E21" s="73"/>
      <c r="F21" s="86">
        <f t="shared" ref="F21" si="3">E21/C21*100</f>
        <v>0</v>
      </c>
      <c r="G21" s="71"/>
    </row>
    <row r="22" spans="1:7" ht="25.5" customHeight="1">
      <c r="A22" s="37" t="s">
        <v>53</v>
      </c>
      <c r="B22" s="46" t="s">
        <v>29</v>
      </c>
      <c r="C22" s="70"/>
      <c r="D22" s="70"/>
      <c r="E22" s="70"/>
      <c r="F22" s="85"/>
      <c r="G22" s="71"/>
    </row>
    <row r="23" spans="1:7" ht="25.5" customHeight="1">
      <c r="A23" s="37" t="s">
        <v>54</v>
      </c>
      <c r="B23" s="46" t="s">
        <v>30</v>
      </c>
      <c r="C23" s="70"/>
      <c r="D23" s="70"/>
      <c r="E23" s="70"/>
      <c r="F23" s="85"/>
      <c r="G23" s="71"/>
    </row>
    <row r="24" spans="1:7" ht="30.75" hidden="1" customHeight="1">
      <c r="A24" s="37" t="s">
        <v>5</v>
      </c>
      <c r="B24" s="47" t="s">
        <v>68</v>
      </c>
      <c r="C24" s="73">
        <f>SUM(C25:C27)</f>
        <v>0</v>
      </c>
      <c r="D24" s="73">
        <f t="shared" ref="D24:E24" si="4">SUM(D25:D27)</f>
        <v>0</v>
      </c>
      <c r="E24" s="73">
        <f t="shared" si="4"/>
        <v>0</v>
      </c>
      <c r="F24" s="71"/>
      <c r="G24" s="71"/>
    </row>
    <row r="25" spans="1:7" ht="17.25" hidden="1" customHeight="1">
      <c r="A25" s="13">
        <v>1</v>
      </c>
      <c r="B25" s="48" t="s">
        <v>91</v>
      </c>
      <c r="C25" s="70"/>
      <c r="D25" s="70"/>
      <c r="E25" s="70"/>
      <c r="F25" s="71"/>
      <c r="G25" s="71"/>
    </row>
    <row r="26" spans="1:7" ht="21" hidden="1" customHeight="1">
      <c r="A26" s="43">
        <v>2</v>
      </c>
      <c r="B26" s="48" t="s">
        <v>90</v>
      </c>
      <c r="C26" s="70"/>
      <c r="D26" s="70"/>
      <c r="E26" s="70"/>
      <c r="F26" s="71"/>
      <c r="G26" s="71"/>
    </row>
    <row r="27" spans="1:7" ht="22.5" hidden="1" customHeight="1">
      <c r="A27" s="43">
        <v>3</v>
      </c>
      <c r="B27" s="48" t="s">
        <v>89</v>
      </c>
      <c r="C27" s="70"/>
      <c r="D27" s="70"/>
      <c r="E27" s="70"/>
      <c r="F27" s="71"/>
      <c r="G27" s="71"/>
    </row>
    <row r="28" spans="1:7">
      <c r="B28" s="72"/>
    </row>
    <row r="29" spans="1:7">
      <c r="B29" s="27"/>
    </row>
  </sheetData>
  <mergeCells count="8">
    <mergeCell ref="F1:G1"/>
    <mergeCell ref="A2:G2"/>
    <mergeCell ref="A3:G3"/>
    <mergeCell ref="A5:A6"/>
    <mergeCell ref="B5:B6"/>
    <mergeCell ref="C5:C6"/>
    <mergeCell ref="D5:E5"/>
    <mergeCell ref="F5:G5"/>
  </mergeCells>
  <pageMargins left="1.1599999999999999" right="0.31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1" sqref="D1:E1"/>
    </sheetView>
  </sheetViews>
  <sheetFormatPr defaultColWidth="9.140625" defaultRowHeight="15"/>
  <cols>
    <col min="1" max="1" width="5.85546875" style="22" customWidth="1"/>
    <col min="2" max="2" width="50.42578125" style="22" customWidth="1"/>
    <col min="3" max="3" width="13.85546875" style="22" customWidth="1"/>
    <col min="4" max="4" width="14.140625" style="22" customWidth="1"/>
    <col min="5" max="5" width="13.85546875" style="22" customWidth="1"/>
    <col min="6" max="16384" width="9.140625" style="22"/>
  </cols>
  <sheetData>
    <row r="1" spans="1:6" ht="25.5" customHeight="1">
      <c r="A1" s="19" t="str">
        <f>'54 '!A1</f>
        <v>UBND PHƯỜNG ĐỨC XUÂN</v>
      </c>
      <c r="B1" s="19"/>
      <c r="C1" s="19"/>
      <c r="D1" s="110" t="s">
        <v>107</v>
      </c>
      <c r="E1" s="110"/>
    </row>
    <row r="2" spans="1:6">
      <c r="A2" s="19"/>
      <c r="B2" s="19"/>
      <c r="C2" s="19"/>
      <c r="D2" s="59"/>
      <c r="E2" s="59"/>
    </row>
    <row r="3" spans="1:6" ht="27.75" customHeight="1">
      <c r="A3" s="111" t="s">
        <v>108</v>
      </c>
      <c r="B3" s="111"/>
      <c r="C3" s="111"/>
      <c r="D3" s="111"/>
      <c r="E3" s="111"/>
    </row>
    <row r="4" spans="1:6" ht="22.5" customHeight="1">
      <c r="A4" s="107" t="str">
        <f>'54 '!A3:G3</f>
        <v>(Kèm theo Báo cáo số            /BC-UBND ngày       /10/2026 của UBND phường Đức Xuân)</v>
      </c>
      <c r="B4" s="107"/>
      <c r="C4" s="107"/>
      <c r="D4" s="107"/>
      <c r="E4" s="107"/>
    </row>
    <row r="5" spans="1:6">
      <c r="A5" s="20"/>
      <c r="B5" s="23"/>
      <c r="C5" s="23"/>
      <c r="D5" s="23"/>
      <c r="E5" s="24" t="s">
        <v>8</v>
      </c>
    </row>
    <row r="6" spans="1:6">
      <c r="A6" s="20"/>
      <c r="B6" s="23"/>
      <c r="C6" s="23"/>
      <c r="D6" s="23"/>
      <c r="E6" s="23"/>
    </row>
    <row r="7" spans="1:6" ht="19.5" customHeight="1">
      <c r="A7" s="112" t="s">
        <v>14</v>
      </c>
      <c r="B7" s="112" t="s">
        <v>0</v>
      </c>
      <c r="C7" s="108" t="s">
        <v>1</v>
      </c>
      <c r="D7" s="113" t="s">
        <v>11</v>
      </c>
      <c r="E7" s="114"/>
      <c r="F7" s="19"/>
    </row>
    <row r="8" spans="1:6" ht="42.75">
      <c r="A8" s="112"/>
      <c r="B8" s="112"/>
      <c r="C8" s="109"/>
      <c r="D8" s="60" t="s">
        <v>106</v>
      </c>
      <c r="E8" s="60" t="s">
        <v>105</v>
      </c>
    </row>
    <row r="9" spans="1:6">
      <c r="A9" s="25" t="s">
        <v>4</v>
      </c>
      <c r="B9" s="25" t="s">
        <v>5</v>
      </c>
      <c r="C9" s="25" t="s">
        <v>104</v>
      </c>
      <c r="D9" s="25">
        <v>2</v>
      </c>
      <c r="E9" s="25">
        <v>3</v>
      </c>
    </row>
    <row r="10" spans="1:6" ht="21.75" customHeight="1">
      <c r="A10" s="37"/>
      <c r="B10" s="38" t="s">
        <v>1</v>
      </c>
      <c r="C10" s="38"/>
      <c r="D10" s="36"/>
      <c r="E10" s="36"/>
    </row>
    <row r="11" spans="1:6">
      <c r="A11" s="13">
        <v>1</v>
      </c>
      <c r="B11" s="52" t="s">
        <v>103</v>
      </c>
      <c r="C11" s="40"/>
      <c r="D11" s="41"/>
      <c r="E11" s="42"/>
    </row>
    <row r="12" spans="1:6">
      <c r="A12" s="13">
        <v>2</v>
      </c>
      <c r="B12" s="52" t="s">
        <v>102</v>
      </c>
      <c r="C12" s="40"/>
      <c r="D12" s="41"/>
      <c r="E12" s="42"/>
    </row>
    <row r="13" spans="1:6">
      <c r="A13" s="13">
        <v>3</v>
      </c>
      <c r="B13" s="52" t="s">
        <v>101</v>
      </c>
      <c r="C13" s="40"/>
      <c r="D13" s="41"/>
      <c r="E13" s="42"/>
    </row>
    <row r="14" spans="1:6">
      <c r="A14" s="13">
        <v>4</v>
      </c>
      <c r="B14" s="52" t="s">
        <v>100</v>
      </c>
      <c r="C14" s="40"/>
      <c r="D14" s="41"/>
      <c r="E14" s="42"/>
    </row>
    <row r="15" spans="1:6">
      <c r="A15" s="13">
        <v>5</v>
      </c>
      <c r="B15" s="51" t="s">
        <v>99</v>
      </c>
      <c r="C15" s="40"/>
      <c r="D15" s="41"/>
      <c r="E15" s="42"/>
    </row>
    <row r="16" spans="1:6" ht="30">
      <c r="A16" s="43">
        <v>6</v>
      </c>
      <c r="B16" s="51" t="s">
        <v>98</v>
      </c>
      <c r="C16" s="50"/>
      <c r="D16" s="41"/>
      <c r="E16" s="42"/>
    </row>
    <row r="17" spans="2:3">
      <c r="B17" s="26"/>
      <c r="C17" s="26"/>
    </row>
    <row r="18" spans="2:3">
      <c r="B18" s="27"/>
      <c r="C18" s="27"/>
    </row>
  </sheetData>
  <mergeCells count="7">
    <mergeCell ref="D1:E1"/>
    <mergeCell ref="A3:E3"/>
    <mergeCell ref="A4:E4"/>
    <mergeCell ref="A7:A8"/>
    <mergeCell ref="B7:B8"/>
    <mergeCell ref="C7:C8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54 </vt:lpstr>
      <vt:lpstr>55 </vt:lpstr>
      <vt:lpstr>56.1 </vt:lpstr>
      <vt:lpstr>56.3</vt:lpstr>
      <vt:lpstr>'54 '!Print_Area</vt:lpstr>
      <vt:lpstr>'56.1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Van Chung</dc:creator>
  <cp:lastModifiedBy>Admin</cp:lastModifiedBy>
  <cp:lastPrinted>2026-10-06T08:59:16Z</cp:lastPrinted>
  <dcterms:created xsi:type="dcterms:W3CDTF">2025-10-30T00:52:23Z</dcterms:created>
  <dcterms:modified xsi:type="dcterms:W3CDTF">2026-10-06T08:59:46Z</dcterms:modified>
</cp:coreProperties>
</file>